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4955" windowHeight="8445"/>
  </bookViews>
  <sheets>
    <sheet name="Municipal Group" sheetId="1" r:id="rId1"/>
  </sheets>
  <calcPr calcId="145621"/>
</workbook>
</file>

<file path=xl/calcChain.xml><?xml version="1.0" encoding="utf-8"?>
<calcChain xmlns="http://schemas.openxmlformats.org/spreadsheetml/2006/main">
  <c r="I195" i="1" l="1"/>
  <c r="W195" i="1"/>
  <c r="I196" i="1"/>
  <c r="W196" i="1"/>
  <c r="I197" i="1"/>
  <c r="J197" i="1" s="1"/>
  <c r="I198" i="1"/>
  <c r="W198" i="1"/>
  <c r="I199" i="1"/>
  <c r="W199" i="1"/>
  <c r="I200" i="1"/>
  <c r="W200" i="1"/>
  <c r="I201" i="1"/>
  <c r="W201" i="1" s="1"/>
  <c r="I202" i="1"/>
  <c r="W202" i="1"/>
  <c r="I203" i="1"/>
  <c r="W203" i="1"/>
  <c r="I204" i="1"/>
  <c r="W204" i="1"/>
  <c r="I205" i="1"/>
  <c r="W205" i="1" s="1"/>
  <c r="I206" i="1"/>
  <c r="W206" i="1"/>
  <c r="I207" i="1"/>
  <c r="W207" i="1"/>
  <c r="I208" i="1"/>
  <c r="W208" i="1"/>
  <c r="I209" i="1"/>
  <c r="J209" i="1" s="1"/>
  <c r="I210" i="1"/>
  <c r="W210" i="1"/>
  <c r="I211" i="1"/>
  <c r="W211" i="1"/>
  <c r="I212" i="1"/>
  <c r="W212" i="1"/>
  <c r="I213" i="1"/>
  <c r="I163" i="1"/>
  <c r="W163" i="1" s="1"/>
  <c r="I164" i="1"/>
  <c r="W164" i="1" s="1"/>
  <c r="I165" i="1"/>
  <c r="W165" i="1"/>
  <c r="I166" i="1"/>
  <c r="I167" i="1"/>
  <c r="W167" i="1" s="1"/>
  <c r="I168" i="1"/>
  <c r="W168" i="1" s="1"/>
  <c r="I169" i="1"/>
  <c r="AA169" i="1" s="1"/>
  <c r="W169" i="1"/>
  <c r="I170" i="1"/>
  <c r="I171" i="1"/>
  <c r="W171" i="1" s="1"/>
  <c r="I172" i="1"/>
  <c r="W172" i="1" s="1"/>
  <c r="I173" i="1"/>
  <c r="W173" i="1"/>
  <c r="I174" i="1"/>
  <c r="I175" i="1"/>
  <c r="W175" i="1" s="1"/>
  <c r="I176" i="1"/>
  <c r="W176" i="1" s="1"/>
  <c r="I177" i="1"/>
  <c r="W177" i="1"/>
  <c r="I178" i="1"/>
  <c r="W178" i="1" s="1"/>
  <c r="I179" i="1"/>
  <c r="W179" i="1" s="1"/>
  <c r="I180" i="1"/>
  <c r="W180" i="1" s="1"/>
  <c r="I181" i="1"/>
  <c r="AA181" i="1" s="1"/>
  <c r="W181" i="1"/>
  <c r="I182" i="1"/>
  <c r="I183" i="1"/>
  <c r="W183" i="1" s="1"/>
  <c r="I184" i="1"/>
  <c r="W184" i="1" s="1"/>
  <c r="I185" i="1"/>
  <c r="W185" i="1"/>
  <c r="I186" i="1"/>
  <c r="J186" i="1" s="1"/>
  <c r="I187" i="1"/>
  <c r="W187" i="1" s="1"/>
  <c r="I188" i="1"/>
  <c r="W188" i="1" s="1"/>
  <c r="I189" i="1"/>
  <c r="W189" i="1"/>
  <c r="I190" i="1"/>
  <c r="I191" i="1"/>
  <c r="W191" i="1" s="1"/>
  <c r="I192" i="1"/>
  <c r="W192" i="1" s="1"/>
  <c r="I193" i="1"/>
  <c r="AA193" i="1" s="1"/>
  <c r="W193" i="1"/>
  <c r="I94" i="1"/>
  <c r="W94" i="1"/>
  <c r="I95" i="1"/>
  <c r="W95" i="1"/>
  <c r="I96" i="1"/>
  <c r="W96" i="1"/>
  <c r="I97" i="1"/>
  <c r="W97" i="1" s="1"/>
  <c r="I98" i="1"/>
  <c r="W98" i="1"/>
  <c r="I99" i="1"/>
  <c r="W99" i="1"/>
  <c r="I100" i="1"/>
  <c r="W100" i="1"/>
  <c r="I101" i="1"/>
  <c r="I102" i="1"/>
  <c r="W102" i="1"/>
  <c r="I103" i="1"/>
  <c r="W103" i="1"/>
  <c r="I104" i="1"/>
  <c r="W104" i="1"/>
  <c r="I105" i="1"/>
  <c r="AA105" i="1" s="1"/>
  <c r="I106" i="1"/>
  <c r="W106" i="1"/>
  <c r="I107" i="1"/>
  <c r="W107" i="1"/>
  <c r="I108" i="1"/>
  <c r="W108" i="1"/>
  <c r="I109" i="1"/>
  <c r="I110" i="1"/>
  <c r="W110" i="1"/>
  <c r="I111" i="1"/>
  <c r="W111" i="1"/>
  <c r="I112" i="1"/>
  <c r="W112" i="1"/>
  <c r="I113" i="1"/>
  <c r="AA113" i="1" s="1"/>
  <c r="I114" i="1"/>
  <c r="W114" i="1"/>
  <c r="I115" i="1"/>
  <c r="W115" i="1"/>
  <c r="I116" i="1"/>
  <c r="W116" i="1"/>
  <c r="I117" i="1"/>
  <c r="W117" i="1" s="1"/>
  <c r="I118" i="1"/>
  <c r="W118" i="1"/>
  <c r="I119" i="1"/>
  <c r="W119" i="1"/>
  <c r="I120" i="1"/>
  <c r="W120" i="1"/>
  <c r="I121" i="1"/>
  <c r="J121" i="1" s="1"/>
  <c r="I122" i="1"/>
  <c r="W122" i="1"/>
  <c r="I123" i="1"/>
  <c r="W123" i="1"/>
  <c r="I124" i="1"/>
  <c r="W124" i="1"/>
  <c r="I125" i="1"/>
  <c r="W125" i="1" s="1"/>
  <c r="I126" i="1"/>
  <c r="W126" i="1"/>
  <c r="I127" i="1"/>
  <c r="W127" i="1"/>
  <c r="I128" i="1"/>
  <c r="W128" i="1"/>
  <c r="I129" i="1"/>
  <c r="J129" i="1" s="1"/>
  <c r="I130" i="1"/>
  <c r="W130" i="1"/>
  <c r="I131" i="1"/>
  <c r="W131" i="1"/>
  <c r="I132" i="1"/>
  <c r="W132" i="1"/>
  <c r="I133" i="1"/>
  <c r="J133" i="1" s="1"/>
  <c r="I134" i="1"/>
  <c r="W134" i="1"/>
  <c r="I135" i="1"/>
  <c r="W135" i="1"/>
  <c r="I136" i="1"/>
  <c r="W136" i="1"/>
  <c r="I137" i="1"/>
  <c r="W137" i="1" s="1"/>
  <c r="I138" i="1"/>
  <c r="W138" i="1"/>
  <c r="I139" i="1"/>
  <c r="W139" i="1"/>
  <c r="I140" i="1"/>
  <c r="W140" i="1"/>
  <c r="I141" i="1"/>
  <c r="W141" i="1" s="1"/>
  <c r="I142" i="1"/>
  <c r="W142" i="1"/>
  <c r="I143" i="1"/>
  <c r="W143" i="1"/>
  <c r="I144" i="1"/>
  <c r="W144" i="1"/>
  <c r="I145" i="1"/>
  <c r="AA145" i="1" s="1"/>
  <c r="I146" i="1"/>
  <c r="W146" i="1"/>
  <c r="I147" i="1"/>
  <c r="W147" i="1"/>
  <c r="I148" i="1"/>
  <c r="W148" i="1"/>
  <c r="I149" i="1"/>
  <c r="W149" i="1" s="1"/>
  <c r="I150" i="1"/>
  <c r="W150" i="1"/>
  <c r="I151" i="1"/>
  <c r="W151" i="1"/>
  <c r="I152" i="1"/>
  <c r="W152" i="1"/>
  <c r="I153" i="1"/>
  <c r="AA153" i="1" s="1"/>
  <c r="I154" i="1"/>
  <c r="W154" i="1"/>
  <c r="I155" i="1"/>
  <c r="W155" i="1"/>
  <c r="I156" i="1"/>
  <c r="W156" i="1"/>
  <c r="I157" i="1"/>
  <c r="W157" i="1" s="1"/>
  <c r="I158" i="1"/>
  <c r="W158" i="1"/>
  <c r="I159" i="1"/>
  <c r="W159" i="1"/>
  <c r="I160" i="1"/>
  <c r="W160" i="1"/>
  <c r="I161" i="1"/>
  <c r="AA161" i="1" s="1"/>
  <c r="I65" i="1"/>
  <c r="W65" i="1" s="1"/>
  <c r="I66" i="1"/>
  <c r="W66" i="1" s="1"/>
  <c r="I67" i="1"/>
  <c r="J67" i="1" s="1"/>
  <c r="W67" i="1"/>
  <c r="I68" i="1"/>
  <c r="I69" i="1"/>
  <c r="W69" i="1" s="1"/>
  <c r="I70" i="1"/>
  <c r="W70" i="1" s="1"/>
  <c r="I71" i="1"/>
  <c r="W71" i="1"/>
  <c r="I72" i="1"/>
  <c r="I73" i="1"/>
  <c r="W73" i="1" s="1"/>
  <c r="I74" i="1"/>
  <c r="W74" i="1" s="1"/>
  <c r="I75" i="1"/>
  <c r="AA75" i="1" s="1"/>
  <c r="W75" i="1"/>
  <c r="I76" i="1"/>
  <c r="I77" i="1"/>
  <c r="W77" i="1" s="1"/>
  <c r="I78" i="1"/>
  <c r="W78" i="1" s="1"/>
  <c r="I79" i="1"/>
  <c r="AA79" i="1" s="1"/>
  <c r="W79" i="1"/>
  <c r="I80" i="1"/>
  <c r="W80" i="1" s="1"/>
  <c r="I81" i="1"/>
  <c r="W81" i="1" s="1"/>
  <c r="I82" i="1"/>
  <c r="W82" i="1" s="1"/>
  <c r="I83" i="1"/>
  <c r="J83" i="1" s="1"/>
  <c r="W83" i="1"/>
  <c r="I84" i="1"/>
  <c r="I85" i="1"/>
  <c r="W85" i="1" s="1"/>
  <c r="I86" i="1"/>
  <c r="W86" i="1" s="1"/>
  <c r="I87" i="1"/>
  <c r="AA87" i="1" s="1"/>
  <c r="W87" i="1"/>
  <c r="I88" i="1"/>
  <c r="W88" i="1" s="1"/>
  <c r="I89" i="1"/>
  <c r="W89" i="1" s="1"/>
  <c r="I90" i="1"/>
  <c r="W90" i="1" s="1"/>
  <c r="I91" i="1"/>
  <c r="AA91" i="1" s="1"/>
  <c r="W91" i="1"/>
  <c r="I92" i="1"/>
  <c r="I42" i="1"/>
  <c r="W42" i="1"/>
  <c r="I43" i="1"/>
  <c r="W43" i="1"/>
  <c r="I44" i="1"/>
  <c r="W44" i="1"/>
  <c r="W64" i="1" s="1"/>
  <c r="I45" i="1"/>
  <c r="W45" i="1"/>
  <c r="I46" i="1"/>
  <c r="W46" i="1"/>
  <c r="I47" i="1"/>
  <c r="W47" i="1"/>
  <c r="I48" i="1"/>
  <c r="W48" i="1"/>
  <c r="I49" i="1"/>
  <c r="W49" i="1"/>
  <c r="I50" i="1"/>
  <c r="W50" i="1"/>
  <c r="I51" i="1"/>
  <c r="W51" i="1"/>
  <c r="I52" i="1"/>
  <c r="J52" i="1" s="1"/>
  <c r="W52" i="1"/>
  <c r="I53" i="1"/>
  <c r="W53" i="1"/>
  <c r="I54" i="1"/>
  <c r="W54" i="1"/>
  <c r="I55" i="1"/>
  <c r="W55" i="1"/>
  <c r="I56" i="1"/>
  <c r="AA56" i="1" s="1"/>
  <c r="W56" i="1"/>
  <c r="I57" i="1"/>
  <c r="W57" i="1"/>
  <c r="I58" i="1"/>
  <c r="W58" i="1"/>
  <c r="I59" i="1"/>
  <c r="W59" i="1"/>
  <c r="I60" i="1"/>
  <c r="J60" i="1" s="1"/>
  <c r="W60" i="1"/>
  <c r="I61" i="1"/>
  <c r="W61" i="1"/>
  <c r="I62" i="1"/>
  <c r="W62" i="1"/>
  <c r="I63" i="1"/>
  <c r="W63" i="1"/>
  <c r="I27" i="1"/>
  <c r="I28" i="1"/>
  <c r="W28" i="1" s="1"/>
  <c r="I29" i="1"/>
  <c r="W29" i="1" s="1"/>
  <c r="I30" i="1"/>
  <c r="AA30" i="1" s="1"/>
  <c r="W30" i="1"/>
  <c r="I31" i="1"/>
  <c r="I32" i="1"/>
  <c r="W32" i="1" s="1"/>
  <c r="I33" i="1"/>
  <c r="W33" i="1" s="1"/>
  <c r="I34" i="1"/>
  <c r="J34" i="1" s="1"/>
  <c r="W34" i="1"/>
  <c r="I35" i="1"/>
  <c r="I36" i="1"/>
  <c r="W36" i="1" s="1"/>
  <c r="I37" i="1"/>
  <c r="W37" i="1" s="1"/>
  <c r="I38" i="1"/>
  <c r="AA38" i="1" s="1"/>
  <c r="W38" i="1"/>
  <c r="I39" i="1"/>
  <c r="W39" i="1" s="1"/>
  <c r="I40" i="1"/>
  <c r="W40" i="1" s="1"/>
  <c r="I19" i="1"/>
  <c r="W19" i="1"/>
  <c r="I20" i="1"/>
  <c r="W20" i="1" s="1"/>
  <c r="I21" i="1"/>
  <c r="W21" i="1"/>
  <c r="I22" i="1"/>
  <c r="W22" i="1"/>
  <c r="I23" i="1"/>
  <c r="W23" i="1"/>
  <c r="I24" i="1"/>
  <c r="W24" i="1" s="1"/>
  <c r="I25" i="1"/>
  <c r="W25" i="1"/>
  <c r="I12" i="1"/>
  <c r="W12" i="1" s="1"/>
  <c r="I13" i="1"/>
  <c r="AA13" i="1" s="1"/>
  <c r="W13" i="1"/>
  <c r="I14" i="1"/>
  <c r="I15" i="1"/>
  <c r="W15" i="1" s="1"/>
  <c r="I16" i="1"/>
  <c r="W16" i="1" s="1"/>
  <c r="I17" i="1"/>
  <c r="AA17" i="1" s="1"/>
  <c r="W17" i="1"/>
  <c r="I5" i="1"/>
  <c r="W5" i="1"/>
  <c r="I6" i="1"/>
  <c r="W6" i="1"/>
  <c r="I7" i="1"/>
  <c r="W7" i="1"/>
  <c r="I8" i="1"/>
  <c r="I9" i="1"/>
  <c r="W9" i="1"/>
  <c r="I10" i="1"/>
  <c r="W10" i="1"/>
  <c r="N215" i="1"/>
  <c r="K215" i="1"/>
  <c r="G5" i="1"/>
  <c r="G6" i="1"/>
  <c r="G7" i="1"/>
  <c r="G8" i="1"/>
  <c r="G9" i="1"/>
  <c r="G10" i="1"/>
  <c r="G12" i="1"/>
  <c r="G13" i="1"/>
  <c r="L13" i="1" s="1"/>
  <c r="G14" i="1"/>
  <c r="G15" i="1"/>
  <c r="G16" i="1"/>
  <c r="G17" i="1"/>
  <c r="O17" i="1" s="1"/>
  <c r="G19" i="1"/>
  <c r="G20" i="1"/>
  <c r="L20" i="1" s="1"/>
  <c r="G21" i="1"/>
  <c r="G22" i="1"/>
  <c r="L22" i="1" s="1"/>
  <c r="G23" i="1"/>
  <c r="G24" i="1"/>
  <c r="G25" i="1"/>
  <c r="G27" i="1"/>
  <c r="O27" i="1" s="1"/>
  <c r="G28" i="1"/>
  <c r="G29" i="1"/>
  <c r="J29" i="1" s="1"/>
  <c r="G30" i="1"/>
  <c r="G31" i="1"/>
  <c r="O31" i="1" s="1"/>
  <c r="G32" i="1"/>
  <c r="G33" i="1"/>
  <c r="G34" i="1"/>
  <c r="G35" i="1"/>
  <c r="O35" i="1" s="1"/>
  <c r="G36" i="1"/>
  <c r="O36" i="1" s="1"/>
  <c r="G37" i="1"/>
  <c r="O37" i="1" s="1"/>
  <c r="G38" i="1"/>
  <c r="G39" i="1"/>
  <c r="G40" i="1"/>
  <c r="G42" i="1"/>
  <c r="G43" i="1"/>
  <c r="G44" i="1"/>
  <c r="G45" i="1"/>
  <c r="G46" i="1"/>
  <c r="O46" i="1" s="1"/>
  <c r="G47" i="1"/>
  <c r="G48" i="1"/>
  <c r="G49" i="1"/>
  <c r="G50" i="1"/>
  <c r="G51" i="1"/>
  <c r="G52" i="1"/>
  <c r="L52" i="1" s="1"/>
  <c r="G53" i="1"/>
  <c r="J53" i="1" s="1"/>
  <c r="G54" i="1"/>
  <c r="J54" i="1" s="1"/>
  <c r="G55" i="1"/>
  <c r="G56" i="1"/>
  <c r="O56" i="1" s="1"/>
  <c r="G57" i="1"/>
  <c r="G58" i="1"/>
  <c r="G59" i="1"/>
  <c r="G60" i="1"/>
  <c r="O60" i="1" s="1"/>
  <c r="G61" i="1"/>
  <c r="G62" i="1"/>
  <c r="G63" i="1"/>
  <c r="G65" i="1"/>
  <c r="O65" i="1" s="1"/>
  <c r="G66" i="1"/>
  <c r="G67" i="1"/>
  <c r="G68" i="1"/>
  <c r="G69" i="1"/>
  <c r="O69" i="1" s="1"/>
  <c r="G70" i="1"/>
  <c r="G71" i="1"/>
  <c r="J71" i="1" s="1"/>
  <c r="G72" i="1"/>
  <c r="G73" i="1"/>
  <c r="G74" i="1"/>
  <c r="G75" i="1"/>
  <c r="G76" i="1"/>
  <c r="G77" i="1"/>
  <c r="O77" i="1" s="1"/>
  <c r="G78" i="1"/>
  <c r="G79" i="1"/>
  <c r="O79" i="1" s="1"/>
  <c r="G80" i="1"/>
  <c r="G81" i="1"/>
  <c r="O81" i="1" s="1"/>
  <c r="G82" i="1"/>
  <c r="G83" i="1"/>
  <c r="G84" i="1"/>
  <c r="G85" i="1"/>
  <c r="G86" i="1"/>
  <c r="G87" i="1"/>
  <c r="J87" i="1" s="1"/>
  <c r="G88" i="1"/>
  <c r="G89" i="1"/>
  <c r="G90" i="1"/>
  <c r="G91" i="1"/>
  <c r="G92" i="1"/>
  <c r="G94" i="1"/>
  <c r="J94" i="1" s="1"/>
  <c r="G95" i="1"/>
  <c r="G96" i="1"/>
  <c r="O96" i="1" s="1"/>
  <c r="G97" i="1"/>
  <c r="G98" i="1"/>
  <c r="L98" i="1" s="1"/>
  <c r="G99" i="1"/>
  <c r="G100" i="1"/>
  <c r="G101" i="1"/>
  <c r="G102" i="1"/>
  <c r="L102" i="1" s="1"/>
  <c r="G103" i="1"/>
  <c r="J103" i="1" s="1"/>
  <c r="G104" i="1"/>
  <c r="L104" i="1" s="1"/>
  <c r="G105" i="1"/>
  <c r="G106" i="1"/>
  <c r="L106" i="1" s="1"/>
  <c r="G107" i="1"/>
  <c r="G108" i="1"/>
  <c r="G109" i="1"/>
  <c r="G110" i="1"/>
  <c r="J110" i="1" s="1"/>
  <c r="G111" i="1"/>
  <c r="G112" i="1"/>
  <c r="L112" i="1" s="1"/>
  <c r="G113" i="1"/>
  <c r="G114" i="1"/>
  <c r="L114" i="1" s="1"/>
  <c r="G115" i="1"/>
  <c r="G116" i="1"/>
  <c r="G117" i="1"/>
  <c r="G118" i="1"/>
  <c r="O118" i="1" s="1"/>
  <c r="G119" i="1"/>
  <c r="G120" i="1"/>
  <c r="J120" i="1" s="1"/>
  <c r="G121" i="1"/>
  <c r="G122" i="1"/>
  <c r="O122" i="1" s="1"/>
  <c r="G123" i="1"/>
  <c r="G124" i="1"/>
  <c r="G125" i="1"/>
  <c r="G126" i="1"/>
  <c r="J126" i="1" s="1"/>
  <c r="G127" i="1"/>
  <c r="G128" i="1"/>
  <c r="J128" i="1" s="1"/>
  <c r="G129" i="1"/>
  <c r="G130" i="1"/>
  <c r="L130" i="1" s="1"/>
  <c r="G131" i="1"/>
  <c r="G132" i="1"/>
  <c r="G133" i="1"/>
  <c r="G134" i="1"/>
  <c r="J134" i="1" s="1"/>
  <c r="G135" i="1"/>
  <c r="G136" i="1"/>
  <c r="G137" i="1"/>
  <c r="G138" i="1"/>
  <c r="O138" i="1" s="1"/>
  <c r="G139" i="1"/>
  <c r="G140" i="1"/>
  <c r="G141" i="1"/>
  <c r="G142" i="1"/>
  <c r="J142" i="1" s="1"/>
  <c r="G143" i="1"/>
  <c r="G144" i="1"/>
  <c r="G145" i="1"/>
  <c r="G146" i="1"/>
  <c r="L146" i="1" s="1"/>
  <c r="G147" i="1"/>
  <c r="G148" i="1"/>
  <c r="G149" i="1"/>
  <c r="G150" i="1"/>
  <c r="J150" i="1" s="1"/>
  <c r="G151" i="1"/>
  <c r="G152" i="1"/>
  <c r="J152" i="1" s="1"/>
  <c r="G153" i="1"/>
  <c r="G154" i="1"/>
  <c r="O154" i="1" s="1"/>
  <c r="G155" i="1"/>
  <c r="J155" i="1" s="1"/>
  <c r="G156" i="1"/>
  <c r="G157" i="1"/>
  <c r="G158" i="1"/>
  <c r="J158" i="1" s="1"/>
  <c r="G159" i="1"/>
  <c r="J159" i="1" s="1"/>
  <c r="G160" i="1"/>
  <c r="J160" i="1" s="1"/>
  <c r="G161" i="1"/>
  <c r="G163" i="1"/>
  <c r="G164" i="1"/>
  <c r="J164" i="1" s="1"/>
  <c r="G165" i="1"/>
  <c r="G166" i="1"/>
  <c r="G167" i="1"/>
  <c r="L167" i="1" s="1"/>
  <c r="G168" i="1"/>
  <c r="J168" i="1" s="1"/>
  <c r="G169" i="1"/>
  <c r="O169" i="1" s="1"/>
  <c r="G170" i="1"/>
  <c r="G171" i="1"/>
  <c r="O171" i="1" s="1"/>
  <c r="G172" i="1"/>
  <c r="J172" i="1" s="1"/>
  <c r="G173" i="1"/>
  <c r="G174" i="1"/>
  <c r="G175" i="1"/>
  <c r="G176" i="1"/>
  <c r="G177" i="1"/>
  <c r="G178" i="1"/>
  <c r="G179" i="1"/>
  <c r="O179" i="1" s="1"/>
  <c r="G180" i="1"/>
  <c r="J180" i="1" s="1"/>
  <c r="G181" i="1"/>
  <c r="G182" i="1"/>
  <c r="G183" i="1"/>
  <c r="G184" i="1"/>
  <c r="J184" i="1" s="1"/>
  <c r="G185" i="1"/>
  <c r="L185" i="1" s="1"/>
  <c r="G186" i="1"/>
  <c r="G187" i="1"/>
  <c r="O187" i="1" s="1"/>
  <c r="G188" i="1"/>
  <c r="J188" i="1" s="1"/>
  <c r="G189" i="1"/>
  <c r="G190" i="1"/>
  <c r="G191" i="1"/>
  <c r="G192" i="1"/>
  <c r="G193" i="1"/>
  <c r="J193" i="1" s="1"/>
  <c r="G195" i="1"/>
  <c r="G196" i="1"/>
  <c r="O196" i="1" s="1"/>
  <c r="G197" i="1"/>
  <c r="G198" i="1"/>
  <c r="G199" i="1"/>
  <c r="G200" i="1"/>
  <c r="J200" i="1" s="1"/>
  <c r="G201" i="1"/>
  <c r="G202" i="1"/>
  <c r="O202" i="1" s="1"/>
  <c r="G203" i="1"/>
  <c r="G204" i="1"/>
  <c r="O204" i="1" s="1"/>
  <c r="G205" i="1"/>
  <c r="G206" i="1"/>
  <c r="G207" i="1"/>
  <c r="G208" i="1"/>
  <c r="J208" i="1" s="1"/>
  <c r="G209" i="1"/>
  <c r="L209" i="1" s="1"/>
  <c r="G210" i="1"/>
  <c r="O210" i="1" s="1"/>
  <c r="G211" i="1"/>
  <c r="G212" i="1"/>
  <c r="G213" i="1"/>
  <c r="F215" i="1"/>
  <c r="E215" i="1"/>
  <c r="D215" i="1"/>
  <c r="C215" i="1"/>
  <c r="J5" i="1"/>
  <c r="J6" i="1"/>
  <c r="J7" i="1"/>
  <c r="J12" i="1"/>
  <c r="J13" i="1"/>
  <c r="J15" i="1"/>
  <c r="J16" i="1"/>
  <c r="J21" i="1"/>
  <c r="J22" i="1"/>
  <c r="J23" i="1"/>
  <c r="J25" i="1"/>
  <c r="J30" i="1"/>
  <c r="J33" i="1"/>
  <c r="J38" i="1"/>
  <c r="J39" i="1"/>
  <c r="J42" i="1"/>
  <c r="J43" i="1"/>
  <c r="J47" i="1"/>
  <c r="J48" i="1"/>
  <c r="J49" i="1"/>
  <c r="J50" i="1"/>
  <c r="J51" i="1"/>
  <c r="J55" i="1"/>
  <c r="J56" i="1"/>
  <c r="J57" i="1"/>
  <c r="J58" i="1"/>
  <c r="J59" i="1"/>
  <c r="J62" i="1"/>
  <c r="J63" i="1"/>
  <c r="J65" i="1"/>
  <c r="J66" i="1"/>
  <c r="J73" i="1"/>
  <c r="J74" i="1"/>
  <c r="J79" i="1"/>
  <c r="J80" i="1"/>
  <c r="J81" i="1"/>
  <c r="J82" i="1"/>
  <c r="J89" i="1"/>
  <c r="J90" i="1"/>
  <c r="J96" i="1"/>
  <c r="J97" i="1"/>
  <c r="J98" i="1"/>
  <c r="J99" i="1"/>
  <c r="J100" i="1"/>
  <c r="J106" i="1"/>
  <c r="J107" i="1"/>
  <c r="J108" i="1"/>
  <c r="J114" i="1"/>
  <c r="J115" i="1"/>
  <c r="J116" i="1"/>
  <c r="J122" i="1"/>
  <c r="J123" i="1"/>
  <c r="J124" i="1"/>
  <c r="J130" i="1"/>
  <c r="J131" i="1"/>
  <c r="J132" i="1"/>
  <c r="J136" i="1"/>
  <c r="J138" i="1"/>
  <c r="J139" i="1"/>
  <c r="J140" i="1"/>
  <c r="J146" i="1"/>
  <c r="J147" i="1"/>
  <c r="J148" i="1"/>
  <c r="J154" i="1"/>
  <c r="J156" i="1"/>
  <c r="J163" i="1"/>
  <c r="J165" i="1"/>
  <c r="J170" i="1"/>
  <c r="J171" i="1"/>
  <c r="J173" i="1"/>
  <c r="J178" i="1"/>
  <c r="J179" i="1"/>
  <c r="J181" i="1"/>
  <c r="J187" i="1"/>
  <c r="J189" i="1"/>
  <c r="J195" i="1"/>
  <c r="J196" i="1"/>
  <c r="J198" i="1"/>
  <c r="J199" i="1"/>
  <c r="J203" i="1"/>
  <c r="J204" i="1"/>
  <c r="J206" i="1"/>
  <c r="J207" i="1"/>
  <c r="J210" i="1"/>
  <c r="J211" i="1"/>
  <c r="J212" i="1"/>
  <c r="AA189" i="1"/>
  <c r="O189" i="1"/>
  <c r="L189" i="1"/>
  <c r="AA168" i="1"/>
  <c r="O168" i="1"/>
  <c r="L168" i="1"/>
  <c r="AA66" i="1"/>
  <c r="O66" i="1"/>
  <c r="L66" i="1"/>
  <c r="AA163" i="1"/>
  <c r="O163" i="1"/>
  <c r="L163" i="1"/>
  <c r="L169" i="1"/>
  <c r="AA185" i="1"/>
  <c r="AA67" i="1"/>
  <c r="O67" i="1"/>
  <c r="L67" i="1"/>
  <c r="O68" i="1"/>
  <c r="L68" i="1"/>
  <c r="AA179" i="1"/>
  <c r="L179" i="1"/>
  <c r="AA164" i="1"/>
  <c r="O164" i="1"/>
  <c r="L164" i="1"/>
  <c r="AA202" i="1"/>
  <c r="AA102" i="1"/>
  <c r="AA204" i="1"/>
  <c r="L204" i="1"/>
  <c r="AA140" i="1"/>
  <c r="O140" i="1"/>
  <c r="L140" i="1"/>
  <c r="O85" i="1"/>
  <c r="L85" i="1"/>
  <c r="O174" i="1"/>
  <c r="L174" i="1"/>
  <c r="O117" i="1"/>
  <c r="L117" i="1"/>
  <c r="AA207" i="1"/>
  <c r="O207" i="1"/>
  <c r="L207" i="1"/>
  <c r="O186" i="1"/>
  <c r="L186" i="1"/>
  <c r="AA210" i="1"/>
  <c r="AA146" i="1"/>
  <c r="O146" i="1"/>
  <c r="AA69" i="1"/>
  <c r="O191" i="1"/>
  <c r="L191" i="1"/>
  <c r="AA178" i="1"/>
  <c r="O178" i="1"/>
  <c r="L178" i="1"/>
  <c r="AA74" i="1"/>
  <c r="O74" i="1"/>
  <c r="L74" i="1"/>
  <c r="AA212" i="1"/>
  <c r="O212" i="1"/>
  <c r="L212" i="1"/>
  <c r="AA127" i="1"/>
  <c r="AA206" i="1"/>
  <c r="O206" i="1"/>
  <c r="L206" i="1"/>
  <c r="AA173" i="1"/>
  <c r="O173" i="1"/>
  <c r="L173" i="1"/>
  <c r="O101" i="1"/>
  <c r="L101" i="1"/>
  <c r="AA195" i="1"/>
  <c r="O195" i="1"/>
  <c r="L195" i="1"/>
  <c r="AA180" i="1"/>
  <c r="O180" i="1"/>
  <c r="L180" i="1"/>
  <c r="O137" i="1"/>
  <c r="L137" i="1"/>
  <c r="O72" i="1"/>
  <c r="L72" i="1"/>
  <c r="O190" i="1"/>
  <c r="L190" i="1"/>
  <c r="AA106" i="1"/>
  <c r="O106" i="1"/>
  <c r="AA177" i="1"/>
  <c r="O181" i="1"/>
  <c r="L181" i="1"/>
  <c r="AA70" i="1"/>
  <c r="O75" i="1"/>
  <c r="L75" i="1"/>
  <c r="O182" i="1"/>
  <c r="L182" i="1"/>
  <c r="O170" i="1"/>
  <c r="L170" i="1"/>
  <c r="O161" i="1"/>
  <c r="L161" i="1"/>
  <c r="AA58" i="1"/>
  <c r="O58" i="1"/>
  <c r="L58" i="1"/>
  <c r="AA148" i="1"/>
  <c r="O148" i="1"/>
  <c r="L148" i="1"/>
  <c r="L79" i="1"/>
  <c r="AA136" i="1"/>
  <c r="AA25" i="1"/>
  <c r="O25" i="1"/>
  <c r="L25" i="1"/>
  <c r="O153" i="1"/>
  <c r="L153" i="1"/>
  <c r="AA82" i="1"/>
  <c r="O82" i="1"/>
  <c r="L82" i="1"/>
  <c r="AA196" i="1"/>
  <c r="L196" i="1"/>
  <c r="AA211" i="1"/>
  <c r="O211" i="1"/>
  <c r="L211" i="1"/>
  <c r="AA111" i="1"/>
  <c r="AA90" i="1"/>
  <c r="O90" i="1"/>
  <c r="L90" i="1"/>
  <c r="AA152" i="1"/>
  <c r="O145" i="1"/>
  <c r="L145" i="1"/>
  <c r="AA71" i="1"/>
  <c r="O71" i="1"/>
  <c r="L71" i="1"/>
  <c r="AA114" i="1"/>
  <c r="O114" i="1"/>
  <c r="L77" i="1"/>
  <c r="AA92" i="1"/>
  <c r="O92" i="1"/>
  <c r="L92" i="1"/>
  <c r="O205" i="1"/>
  <c r="L205" i="1"/>
  <c r="O105" i="1"/>
  <c r="L105" i="1"/>
  <c r="AA128" i="1"/>
  <c r="AA124" i="1"/>
  <c r="O124" i="1"/>
  <c r="L124" i="1"/>
  <c r="AA143" i="1"/>
  <c r="O143" i="1"/>
  <c r="AA51" i="1"/>
  <c r="O51" i="1"/>
  <c r="L51" i="1"/>
  <c r="AA55" i="1"/>
  <c r="O55" i="1"/>
  <c r="L55" i="1"/>
  <c r="AA154" i="1"/>
  <c r="O84" i="1"/>
  <c r="L84" i="1"/>
  <c r="AA171" i="1"/>
  <c r="L171" i="1"/>
  <c r="AA119" i="1"/>
  <c r="AA123" i="1"/>
  <c r="O123" i="1"/>
  <c r="L123" i="1"/>
  <c r="O141" i="1"/>
  <c r="L141" i="1"/>
  <c r="AA151" i="1"/>
  <c r="L151" i="1"/>
  <c r="AA158" i="1"/>
  <c r="O158" i="1"/>
  <c r="AA122" i="1"/>
  <c r="AA103" i="1"/>
  <c r="O103" i="1"/>
  <c r="AA86" i="1"/>
  <c r="L86" i="1"/>
  <c r="O149" i="1"/>
  <c r="L149" i="1"/>
  <c r="AA203" i="1"/>
  <c r="O203" i="1"/>
  <c r="L203" i="1"/>
  <c r="AA98" i="1"/>
  <c r="O98" i="1"/>
  <c r="AA131" i="1"/>
  <c r="O131" i="1"/>
  <c r="L131" i="1"/>
  <c r="AA110" i="1"/>
  <c r="O110" i="1"/>
  <c r="AA34" i="1"/>
  <c r="O34" i="1"/>
  <c r="L34" i="1"/>
  <c r="O175" i="1"/>
  <c r="L175" i="1"/>
  <c r="O133" i="1"/>
  <c r="L133" i="1"/>
  <c r="O91" i="1"/>
  <c r="L91" i="1"/>
  <c r="AA47" i="1"/>
  <c r="O47" i="1"/>
  <c r="L47" i="1"/>
  <c r="AA116" i="1"/>
  <c r="O116" i="1"/>
  <c r="L116" i="1"/>
  <c r="AA115" i="1"/>
  <c r="O115" i="1"/>
  <c r="L115" i="1"/>
  <c r="AA134" i="1"/>
  <c r="O134" i="1"/>
  <c r="AA100" i="1"/>
  <c r="O100" i="1"/>
  <c r="L100" i="1"/>
  <c r="O76" i="1"/>
  <c r="L76" i="1"/>
  <c r="O97" i="1"/>
  <c r="L97" i="1"/>
  <c r="O157" i="1"/>
  <c r="L157" i="1"/>
  <c r="AA200" i="1"/>
  <c r="O200" i="1"/>
  <c r="L200" i="1"/>
  <c r="AA78" i="1"/>
  <c r="O78" i="1"/>
  <c r="AA176" i="1"/>
  <c r="L176" i="1"/>
  <c r="AA104" i="1"/>
  <c r="O104" i="1"/>
  <c r="AA83" i="1"/>
  <c r="O83" i="1"/>
  <c r="L83" i="1"/>
  <c r="AA107" i="1"/>
  <c r="O107" i="1"/>
  <c r="L107" i="1"/>
  <c r="AA188" i="1"/>
  <c r="O188" i="1"/>
  <c r="L188" i="1"/>
  <c r="AA29" i="1"/>
  <c r="O166" i="1"/>
  <c r="L166" i="1"/>
  <c r="L65" i="1"/>
  <c r="AA45" i="1"/>
  <c r="O45" i="1"/>
  <c r="O121" i="1"/>
  <c r="L121" i="1"/>
  <c r="O183" i="1"/>
  <c r="L183" i="1"/>
  <c r="AA35" i="1"/>
  <c r="L35" i="1"/>
  <c r="AA120" i="1"/>
  <c r="O13" i="1"/>
  <c r="AA94" i="1"/>
  <c r="L94" i="1"/>
  <c r="AA95" i="1"/>
  <c r="O95" i="1"/>
  <c r="AA15" i="1"/>
  <c r="O15" i="1"/>
  <c r="L15" i="1"/>
  <c r="O89" i="1"/>
  <c r="L89" i="1"/>
  <c r="AA138" i="1"/>
  <c r="L138" i="1"/>
  <c r="AA208" i="1"/>
  <c r="AA48" i="1"/>
  <c r="O48" i="1"/>
  <c r="L48" i="1"/>
  <c r="AA16" i="1"/>
  <c r="O16" i="1"/>
  <c r="L16" i="1"/>
  <c r="O209" i="1"/>
  <c r="AA144" i="1"/>
  <c r="O73" i="1"/>
  <c r="L73" i="1"/>
  <c r="AA80" i="1"/>
  <c r="O80" i="1"/>
  <c r="L80" i="1"/>
  <c r="O109" i="1"/>
  <c r="L109" i="1"/>
  <c r="AA63" i="1"/>
  <c r="O63" i="1"/>
  <c r="L63" i="1"/>
  <c r="O24" i="1"/>
  <c r="L24" i="1"/>
  <c r="L36" i="1"/>
  <c r="AA23" i="1"/>
  <c r="O23" i="1"/>
  <c r="L23" i="1"/>
  <c r="AA165" i="1"/>
  <c r="O165" i="1"/>
  <c r="L165" i="1"/>
  <c r="O125" i="1"/>
  <c r="L125" i="1"/>
  <c r="AA46" i="1"/>
  <c r="L46" i="1"/>
  <c r="AA126" i="1"/>
  <c r="O126" i="1"/>
  <c r="L126" i="1"/>
  <c r="AA61" i="1"/>
  <c r="O61" i="1"/>
  <c r="AA139" i="1"/>
  <c r="O139" i="1"/>
  <c r="L139" i="1"/>
  <c r="AA6" i="1"/>
  <c r="O6" i="1"/>
  <c r="L6" i="1"/>
  <c r="AA199" i="1"/>
  <c r="O199" i="1"/>
  <c r="L199" i="1"/>
  <c r="AA156" i="1"/>
  <c r="O156" i="1"/>
  <c r="L156" i="1"/>
  <c r="AA147" i="1"/>
  <c r="O147" i="1"/>
  <c r="L147" i="1"/>
  <c r="O113" i="1"/>
  <c r="L113" i="1"/>
  <c r="AA21" i="1"/>
  <c r="O21" i="1"/>
  <c r="L21" i="1"/>
  <c r="AA42" i="1"/>
  <c r="O42" i="1"/>
  <c r="L42" i="1"/>
  <c r="L8" i="1"/>
  <c r="AA10" i="1"/>
  <c r="O10" i="1"/>
  <c r="AA7" i="1"/>
  <c r="O7" i="1"/>
  <c r="L7" i="1"/>
  <c r="AA96" i="1"/>
  <c r="AA60" i="1"/>
  <c r="L60" i="1"/>
  <c r="AA43" i="1"/>
  <c r="O43" i="1"/>
  <c r="L43" i="1"/>
  <c r="O40" i="1"/>
  <c r="L40" i="1"/>
  <c r="AA5" i="1"/>
  <c r="O5" i="1"/>
  <c r="L5" i="1"/>
  <c r="AA52" i="1"/>
  <c r="O52" i="1"/>
  <c r="AA118" i="1"/>
  <c r="AA184" i="1"/>
  <c r="O184" i="1"/>
  <c r="L184" i="1"/>
  <c r="AA12" i="1"/>
  <c r="O12" i="1"/>
  <c r="L12" i="1"/>
  <c r="O14" i="1"/>
  <c r="L14" i="1"/>
  <c r="AA39" i="1"/>
  <c r="O39" i="1"/>
  <c r="L39" i="1"/>
  <c r="AA9" i="1"/>
  <c r="O9" i="1"/>
  <c r="O30" i="1"/>
  <c r="L30" i="1"/>
  <c r="AA172" i="1"/>
  <c r="O172" i="1"/>
  <c r="L172" i="1"/>
  <c r="AA135" i="1"/>
  <c r="O44" i="1"/>
  <c r="L44" i="1"/>
  <c r="AA59" i="1"/>
  <c r="O59" i="1"/>
  <c r="L59" i="1"/>
  <c r="AA49" i="1"/>
  <c r="O49" i="1"/>
  <c r="L49" i="1"/>
  <c r="AA112" i="1"/>
  <c r="O112" i="1"/>
  <c r="AA37" i="1"/>
  <c r="AA57" i="1"/>
  <c r="O57" i="1"/>
  <c r="L57" i="1"/>
  <c r="AA27" i="1"/>
  <c r="AA33" i="1"/>
  <c r="O33" i="1"/>
  <c r="L33" i="1"/>
  <c r="AA32" i="1"/>
  <c r="O32" i="1"/>
  <c r="L32" i="1"/>
  <c r="AA54" i="1"/>
  <c r="AA159" i="1"/>
  <c r="O159" i="1"/>
  <c r="L159" i="1"/>
  <c r="AA22" i="1"/>
  <c r="O22" i="1"/>
  <c r="AA19" i="1"/>
  <c r="L19" i="1"/>
  <c r="AA142" i="1"/>
  <c r="O142" i="1"/>
  <c r="O129" i="1"/>
  <c r="L129" i="1"/>
  <c r="O213" i="1"/>
  <c r="L213" i="1"/>
  <c r="AA198" i="1"/>
  <c r="O198" i="1"/>
  <c r="L198" i="1"/>
  <c r="AA62" i="1"/>
  <c r="AA88" i="1"/>
  <c r="O88" i="1"/>
  <c r="L88" i="1"/>
  <c r="AA130" i="1"/>
  <c r="O130" i="1"/>
  <c r="AA99" i="1"/>
  <c r="O99" i="1"/>
  <c r="L99" i="1"/>
  <c r="AA150" i="1"/>
  <c r="O150" i="1"/>
  <c r="O197" i="1"/>
  <c r="L197" i="1"/>
  <c r="O38" i="1"/>
  <c r="L38" i="1"/>
  <c r="AA192" i="1"/>
  <c r="L192" i="1"/>
  <c r="AA108" i="1"/>
  <c r="O108" i="1"/>
  <c r="L108" i="1"/>
  <c r="AA53" i="1"/>
  <c r="O53" i="1"/>
  <c r="L53" i="1"/>
  <c r="AA155" i="1"/>
  <c r="O155" i="1"/>
  <c r="L155" i="1"/>
  <c r="AA132" i="1"/>
  <c r="O132" i="1"/>
  <c r="L132" i="1"/>
  <c r="AA50" i="1"/>
  <c r="O50" i="1"/>
  <c r="L50" i="1"/>
  <c r="AA160" i="1"/>
  <c r="J8" i="1" l="1"/>
  <c r="AA8" i="1"/>
  <c r="J109" i="1"/>
  <c r="AA109" i="1"/>
  <c r="J101" i="1"/>
  <c r="AA101" i="1"/>
  <c r="J174" i="1"/>
  <c r="W174" i="1"/>
  <c r="AA213" i="1"/>
  <c r="J213" i="1"/>
  <c r="AA209" i="1"/>
  <c r="O20" i="1"/>
  <c r="L29" i="1"/>
  <c r="L193" i="1"/>
  <c r="J202" i="1"/>
  <c r="J153" i="1"/>
  <c r="J46" i="1"/>
  <c r="W72" i="1"/>
  <c r="W93" i="1" s="1"/>
  <c r="AA72" i="1"/>
  <c r="W170" i="1"/>
  <c r="AA170" i="1"/>
  <c r="L120" i="1"/>
  <c r="O29" i="1"/>
  <c r="AA97" i="1"/>
  <c r="AA137" i="1"/>
  <c r="O193" i="1"/>
  <c r="L210" i="1"/>
  <c r="J185" i="1"/>
  <c r="J169" i="1"/>
  <c r="J113" i="1"/>
  <c r="J27" i="1"/>
  <c r="W27" i="1"/>
  <c r="W41" i="1" s="1"/>
  <c r="J84" i="1"/>
  <c r="AA84" i="1"/>
  <c r="W84" i="1"/>
  <c r="J182" i="1"/>
  <c r="W182" i="1"/>
  <c r="AA197" i="1"/>
  <c r="L37" i="1"/>
  <c r="O120" i="1"/>
  <c r="AA121" i="1"/>
  <c r="L103" i="1"/>
  <c r="AA182" i="1"/>
  <c r="O185" i="1"/>
  <c r="J137" i="1"/>
  <c r="J112" i="1"/>
  <c r="W8" i="1"/>
  <c r="W11" i="1" s="1"/>
  <c r="J44" i="1"/>
  <c r="AA44" i="1"/>
  <c r="W161" i="1"/>
  <c r="W153" i="1"/>
  <c r="W145" i="1"/>
  <c r="W133" i="1"/>
  <c r="W129" i="1"/>
  <c r="W121" i="1"/>
  <c r="W113" i="1"/>
  <c r="W109" i="1"/>
  <c r="W105" i="1"/>
  <c r="W101" i="1"/>
  <c r="W162" i="1" s="1"/>
  <c r="W213" i="1"/>
  <c r="W209" i="1"/>
  <c r="W214" i="1" s="1"/>
  <c r="W197" i="1"/>
  <c r="J157" i="1"/>
  <c r="AA157" i="1"/>
  <c r="J141" i="1"/>
  <c r="AA141" i="1"/>
  <c r="J201" i="1"/>
  <c r="AA201" i="1"/>
  <c r="AA174" i="1"/>
  <c r="J161" i="1"/>
  <c r="O177" i="1"/>
  <c r="L177" i="1"/>
  <c r="O144" i="1"/>
  <c r="L144" i="1"/>
  <c r="O87" i="1"/>
  <c r="L87" i="1"/>
  <c r="O62" i="1"/>
  <c r="L62" i="1"/>
  <c r="J10" i="1"/>
  <c r="L10" i="1"/>
  <c r="W186" i="1"/>
  <c r="AA186" i="1"/>
  <c r="L202" i="1"/>
  <c r="J177" i="1"/>
  <c r="J145" i="1"/>
  <c r="J37" i="1"/>
  <c r="O201" i="1"/>
  <c r="L201" i="1"/>
  <c r="J192" i="1"/>
  <c r="O192" i="1"/>
  <c r="J176" i="1"/>
  <c r="O176" i="1"/>
  <c r="J151" i="1"/>
  <c r="O151" i="1"/>
  <c r="L143" i="1"/>
  <c r="J143" i="1"/>
  <c r="O135" i="1"/>
  <c r="L135" i="1"/>
  <c r="J135" i="1"/>
  <c r="L127" i="1"/>
  <c r="J127" i="1"/>
  <c r="O127" i="1"/>
  <c r="O119" i="1"/>
  <c r="J119" i="1"/>
  <c r="L119" i="1"/>
  <c r="O111" i="1"/>
  <c r="L111" i="1"/>
  <c r="J111" i="1"/>
  <c r="J95" i="1"/>
  <c r="L95" i="1"/>
  <c r="J86" i="1"/>
  <c r="O86" i="1"/>
  <c r="L78" i="1"/>
  <c r="J78" i="1"/>
  <c r="J70" i="1"/>
  <c r="O70" i="1"/>
  <c r="L70" i="1"/>
  <c r="L61" i="1"/>
  <c r="J61" i="1"/>
  <c r="J45" i="1"/>
  <c r="L45" i="1"/>
  <c r="O28" i="1"/>
  <c r="L28" i="1"/>
  <c r="J19" i="1"/>
  <c r="O19" i="1"/>
  <c r="L9" i="1"/>
  <c r="J9" i="1"/>
  <c r="J68" i="1"/>
  <c r="AA68" i="1"/>
  <c r="W68" i="1"/>
  <c r="J166" i="1"/>
  <c r="W166" i="1"/>
  <c r="W194" i="1" s="1"/>
  <c r="AA166" i="1"/>
  <c r="J76" i="1"/>
  <c r="AA76" i="1"/>
  <c r="W76" i="1"/>
  <c r="J117" i="1"/>
  <c r="AA117" i="1"/>
  <c r="J205" i="1"/>
  <c r="AA205" i="1"/>
  <c r="O160" i="1"/>
  <c r="L160" i="1"/>
  <c r="O136" i="1"/>
  <c r="L136" i="1"/>
  <c r="I215" i="1"/>
  <c r="AA31" i="1"/>
  <c r="W31" i="1"/>
  <c r="J144" i="1"/>
  <c r="J105" i="1"/>
  <c r="G215" i="1"/>
  <c r="AA24" i="1"/>
  <c r="J24" i="1"/>
  <c r="J20" i="1"/>
  <c r="AA20" i="1"/>
  <c r="J149" i="1"/>
  <c r="AA149" i="1"/>
  <c r="J125" i="1"/>
  <c r="AA125" i="1"/>
  <c r="O152" i="1"/>
  <c r="L152" i="1"/>
  <c r="O128" i="1"/>
  <c r="L128" i="1"/>
  <c r="L54" i="1"/>
  <c r="O54" i="1"/>
  <c r="AA129" i="1"/>
  <c r="L96" i="1"/>
  <c r="AA133" i="1"/>
  <c r="J104" i="1"/>
  <c r="J88" i="1"/>
  <c r="J72" i="1"/>
  <c r="J31" i="1"/>
  <c r="AA14" i="1"/>
  <c r="W14" i="1"/>
  <c r="W18" i="1" s="1"/>
  <c r="J14" i="1"/>
  <c r="W26" i="1"/>
  <c r="J35" i="1"/>
  <c r="W35" i="1"/>
  <c r="J92" i="1"/>
  <c r="W92" i="1"/>
  <c r="J190" i="1"/>
  <c r="AA190" i="1"/>
  <c r="W190" i="1"/>
  <c r="O102" i="1"/>
  <c r="O167" i="1"/>
  <c r="J91" i="1"/>
  <c r="J75" i="1"/>
  <c r="L150" i="1"/>
  <c r="L142" i="1"/>
  <c r="AA40" i="1"/>
  <c r="L134" i="1"/>
  <c r="L110" i="1"/>
  <c r="L158" i="1"/>
  <c r="AA167" i="1"/>
  <c r="J40" i="1"/>
  <c r="J32" i="1"/>
  <c r="L187" i="1"/>
  <c r="O8" i="1"/>
  <c r="L31" i="1"/>
  <c r="AA73" i="1"/>
  <c r="L208" i="1"/>
  <c r="AA89" i="1"/>
  <c r="O94" i="1"/>
  <c r="L56" i="1"/>
  <c r="AA183" i="1"/>
  <c r="AA175" i="1"/>
  <c r="L81" i="1"/>
  <c r="AA191" i="1"/>
  <c r="AA85" i="1"/>
  <c r="J36" i="1"/>
  <c r="J28" i="1"/>
  <c r="L17" i="1"/>
  <c r="L27" i="1"/>
  <c r="L118" i="1"/>
  <c r="AA36" i="1"/>
  <c r="O208" i="1"/>
  <c r="AA65" i="1"/>
  <c r="L122" i="1"/>
  <c r="L154" i="1"/>
  <c r="AA77" i="1"/>
  <c r="L69" i="1"/>
  <c r="J191" i="1"/>
  <c r="J183" i="1"/>
  <c r="J175" i="1"/>
  <c r="J167" i="1"/>
  <c r="J118" i="1"/>
  <c r="J102" i="1"/>
  <c r="J85" i="1"/>
  <c r="J77" i="1"/>
  <c r="J69" i="1"/>
  <c r="J17" i="1"/>
  <c r="AA187" i="1"/>
  <c r="AA28" i="1"/>
  <c r="AA81" i="1"/>
  <c r="W215" i="1" l="1"/>
  <c r="AA215" i="1"/>
</calcChain>
</file>

<file path=xl/sharedStrings.xml><?xml version="1.0" encoding="utf-8"?>
<sst xmlns="http://schemas.openxmlformats.org/spreadsheetml/2006/main" count="401" uniqueCount="248">
  <si>
    <t>PC</t>
  </si>
  <si>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</si>
  <si>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</si>
  <si>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</si>
  <si>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</si>
  <si>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</si>
  <si>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t>Reported Population + Calculated Seasonal Population</t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</si>
  <si>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</si>
  <si>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</si>
  <si>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</si>
  <si>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</si>
  <si>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</si>
  <si>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</si>
  <si>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</si>
  <si>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</si>
  <si>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</si>
  <si>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</si>
  <si>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</si>
  <si>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</si>
  <si>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</si>
  <si>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</si>
  <si>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</si>
  <si>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</si>
  <si>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</si>
  <si>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0"/>
        <rFont val="Arial"/>
        <family val="2"/>
      </rPr>
      <t>1)</t>
    </r>
  </si>
  <si>
    <t>Kg/Cap</t>
  </si>
  <si>
    <t>%</t>
  </si>
  <si>
    <t>WEST PERTH, MUNICIPALITY OF</t>
  </si>
  <si>
    <t>HANOVER, TOWN OF</t>
  </si>
  <si>
    <t>4)</t>
  </si>
  <si>
    <t>MONO, TOWN OF</t>
  </si>
  <si>
    <t>THAMES CENTRE, MUNICIPALITY OF</t>
  </si>
  <si>
    <t>ORILLIA, CITY OF</t>
  </si>
  <si>
    <t>2)</t>
  </si>
  <si>
    <t>EAST LUTHER GRAND VALLEY, TOWNSHIP OF</t>
  </si>
  <si>
    <t>THE ARCHIPELAGO, TOWNSHIP OF</t>
  </si>
  <si>
    <t>PETERBOROUGH, COUNTY OF</t>
  </si>
  <si>
    <t>ALGONQUIN HIGHLANDS,TOWNSHIP OF</t>
  </si>
  <si>
    <t>SOUTHGATE, TOWNSHIP OF</t>
  </si>
  <si>
    <t>BONNECHERE VALLEY, TOWNSHIP OF</t>
  </si>
  <si>
    <t>MERRICKVILLE-WOLFORD, VILLAGE OF</t>
  </si>
  <si>
    <t>3)</t>
  </si>
  <si>
    <t>SIOUX LOOKOUT, TOWN OF</t>
  </si>
  <si>
    <t>STRATFORD, CITY OF</t>
  </si>
  <si>
    <t>AMARANTH, TOWNSHIP OF</t>
  </si>
  <si>
    <t>TAY VALLEY, TOWNSHIP OF</t>
  </si>
  <si>
    <t>MEAFORD, MUNICIPALITY OF</t>
  </si>
  <si>
    <t>OTTAWA VALLEY WASTE RECOVERY CENTRE</t>
  </si>
  <si>
    <t>BARRIE, CITY OF</t>
  </si>
  <si>
    <t>PETERBOROUGH, CITY OF</t>
  </si>
  <si>
    <t>WEST GREY, MUNICIPALITY OF</t>
  </si>
  <si>
    <t>OWEN SOUND, CITY OF</t>
  </si>
  <si>
    <t>KINGSTON, CITY OF</t>
  </si>
  <si>
    <t>MUSKOKA,  DISTRICT MUNICIPALITY OF</t>
  </si>
  <si>
    <t>BLUEWATER RECYCLING ASSOCIATION</t>
  </si>
  <si>
    <t>PRESCOTT,TOWN OF</t>
  </si>
  <si>
    <t>OXFORD,  RESTRUCTURED COUNTY OF</t>
  </si>
  <si>
    <t>GEORGIAN BLUFFS, TOWNSHIP OF</t>
  </si>
  <si>
    <t>GANANOQUE, TOWN OF</t>
  </si>
  <si>
    <t>WATERLOO, REGIONAL MUNICIPALITY OF</t>
  </si>
  <si>
    <t>SHELBURNE, TOWN OF</t>
  </si>
  <si>
    <t>BROCKVILLE, CITY OF</t>
  </si>
  <si>
    <t>MULMUR, TOWNSHIP OF</t>
  </si>
  <si>
    <t>HILLIARD,  TOWNSHIP OF</t>
  </si>
  <si>
    <t>GREATER SUDBURY, CITY OF</t>
  </si>
  <si>
    <t>TORONTO, CITY OF</t>
  </si>
  <si>
    <t>QUINTE WASTE SOLUTIONS</t>
  </si>
  <si>
    <t>NIAGARA, REGIONAL MUNICIPALITY OF</t>
  </si>
  <si>
    <t>DURHAM, REGIONAL MUNICIPALITY OF</t>
  </si>
  <si>
    <t>NEEBING, MUNICIPALITY OF</t>
  </si>
  <si>
    <t>HIGHLANDS EAST, MUNICIPALITY OF</t>
  </si>
  <si>
    <t>ORANGEVILLE, TOWN OF</t>
  </si>
  <si>
    <t>HALTON, REGIONAL MUNICIPALITY OF</t>
  </si>
  <si>
    <t>WELLINGTON, COUNTY OF</t>
  </si>
  <si>
    <t>AYLMER, TOWN OF</t>
  </si>
  <si>
    <t>PERRY, TOWNSHIP OF</t>
  </si>
  <si>
    <t>SMITHS FALLS, TOWN OF</t>
  </si>
  <si>
    <t>ATHENS, TOWNSHIP OF</t>
  </si>
  <si>
    <t>LONDON, CITY OF</t>
  </si>
  <si>
    <t>YORK, REGIONAL MUNICIPALITY OF</t>
  </si>
  <si>
    <t>PEEL, REGIONAL MUNICIPALITY OF</t>
  </si>
  <si>
    <t>ARNPRIOR, TOWN OF</t>
  </si>
  <si>
    <t>GUELPH, CITY OF</t>
  </si>
  <si>
    <t>GREATER NAPANEE, TOWNSHIP OF</t>
  </si>
  <si>
    <t>SOUTH FRONTENAC, TOWNSHIP OF</t>
  </si>
  <si>
    <t>THE BLUE MOUNTAINS, TOWN OF</t>
  </si>
  <si>
    <t>AUGUSTA, TOWNSHIP OF</t>
  </si>
  <si>
    <t>HAMILTON, CITY OF</t>
  </si>
  <si>
    <t>NORTH GRENVILLE, MUNICIPALITY OF</t>
  </si>
  <si>
    <t>ST. THOMAS, CITY OF</t>
  </si>
  <si>
    <t>MADAWASKA VALLEY, TOWNSHIP OF</t>
  </si>
  <si>
    <t>KAWARTHA LAKES, CITY OF</t>
  </si>
  <si>
    <t>CASSELMAN,  VILLAGE OF</t>
  </si>
  <si>
    <t>LOYALIST, TOWNSHIP OF</t>
  </si>
  <si>
    <t>CARLING, TOWNSHIP OF</t>
  </si>
  <si>
    <t>SARNIA, CITY OF</t>
  </si>
  <si>
    <t>NORTHUMBERLAND, COUNTY OF</t>
  </si>
  <si>
    <t>SAULT STE. MARIE, CITY OF</t>
  </si>
  <si>
    <t>SUNDRIDGE, VILLAGE OF</t>
  </si>
  <si>
    <t>EDWARDSBURGH CARDINAL, TOWNSHIP OF</t>
  </si>
  <si>
    <t>MAGNETAWAN, MUNICIPALITY OF</t>
  </si>
  <si>
    <t>DRYDEN, CITY OF</t>
  </si>
  <si>
    <t>RIDEAU LAKES, TOWNSHIP OF</t>
  </si>
  <si>
    <t>MINDEN HILLS, TOWNSHIP OF</t>
  </si>
  <si>
    <t>SIMCOE, COUNTY OF</t>
  </si>
  <si>
    <t>5)</t>
  </si>
  <si>
    <t>BRANTFORD, CITY OF</t>
  </si>
  <si>
    <t>DESERONTO, TOWN OF</t>
  </si>
  <si>
    <t>MELANCTHON, TOWNSHIP OF</t>
  </si>
  <si>
    <t>NORTH GLENGARRY, TOWNSHIP OF</t>
  </si>
  <si>
    <t>SPANISH, TOWN OF</t>
  </si>
  <si>
    <t>OTTAWA, CITY OF</t>
  </si>
  <si>
    <t>ASHFIELD-COLBORNE-WAWANOSH, TOWNSHIP OF</t>
  </si>
  <si>
    <t>ALFRED AND PLANTAGENET, TOWNSHIP OF</t>
  </si>
  <si>
    <t>ESSEX-WINDSOR SOLID WASTE AUTHORITY</t>
  </si>
  <si>
    <t>HOWICK, TOWNSHIP OF</t>
  </si>
  <si>
    <t>PERTH, TOWN OF</t>
  </si>
  <si>
    <t>NORTH BAY, CITY OF</t>
  </si>
  <si>
    <t>MCMURRICH/MONTEITH, TOWNSHIP OF</t>
  </si>
  <si>
    <t>HURON EAST, MUNICIPALITY OF</t>
  </si>
  <si>
    <t>CARLETON PLACE, TOWN OF</t>
  </si>
  <si>
    <t>ARMOUR, TOWNSHIP OF</t>
  </si>
  <si>
    <t>CASEY, TOWNSHIP OF</t>
  </si>
  <si>
    <t>CHATHAM-KENT, MUNICIPALITY OF</t>
  </si>
  <si>
    <t>BRUCE AREA SOLID WASTE RECYCLING</t>
  </si>
  <si>
    <t>SEGUIN, TOWNSHIP OF</t>
  </si>
  <si>
    <t>EAST GARAFRAXA, TOWNSHIP OF</t>
  </si>
  <si>
    <t>NORTHEASTERN MANITOULIN &amp; ISLANDS, TOWN OF</t>
  </si>
  <si>
    <t>DEEP RIVER, TOWN OF</t>
  </si>
  <si>
    <t>KEARNEY, TOWN OF</t>
  </si>
  <si>
    <t>KENORA, CITY OF</t>
  </si>
  <si>
    <t>BRUDENELL, LYNDOCH AND RAGLAN, TOWNSHIP OF</t>
  </si>
  <si>
    <t>THE NATION MUNICIPALITY</t>
  </si>
  <si>
    <t>BAYHAM, MUNICIPALITY OF</t>
  </si>
  <si>
    <t>ESPANOLA, TOWN OF</t>
  </si>
  <si>
    <t>BRANT, COUNTY OF</t>
  </si>
  <si>
    <t>MORRIS-TURNBURRY, MUNICIPALITY OF</t>
  </si>
  <si>
    <t>HALDIMAND, COUNTY OF</t>
  </si>
  <si>
    <t>HASTINGS HIGHLANDS, MUNICIPALITY OF</t>
  </si>
  <si>
    <t>CORNWALL, CITY OF</t>
  </si>
  <si>
    <t>TRI-NEIGHBOURS</t>
  </si>
  <si>
    <t>MONTAGUE, TOWNSHIP OF</t>
  </si>
  <si>
    <t>JOHNSON,  TOWNSHIP OF</t>
  </si>
  <si>
    <t>NORFOLK, COUNTY OF</t>
  </si>
  <si>
    <t>ELIZABETHTOWN-KITLEY, TOWNSHIP OF</t>
  </si>
  <si>
    <t>MISSISSIPPI MILLS, TOWN OF</t>
  </si>
  <si>
    <t>BECKWITH, TOWNSHIP OF</t>
  </si>
  <si>
    <t>DYSART ET AL, TOWNSHIP OF</t>
  </si>
  <si>
    <t>SOUTH STORMONT, TOWNSHIP OF</t>
  </si>
  <si>
    <t>PRINCE, TOWNSHIP OF</t>
  </si>
  <si>
    <t>CLARENCE-ROCKLAND, CITY OF</t>
  </si>
  <si>
    <t>KILLALOE, HAGARTY, AND RICHARDS, TOWNSHIP OF</t>
  </si>
  <si>
    <t>WEST ELGIN, MUNICIPALITY OF</t>
  </si>
  <si>
    <t>SOUTHWEST MIDDLESEX, MUNICIPALITY OF</t>
  </si>
  <si>
    <t>NORTH STORMONT, TOWNSHIP OF</t>
  </si>
  <si>
    <t>LANARK HIGHLANDS, TOWNSHIP OF</t>
  </si>
  <si>
    <t>HORTON, TOWNSHIP OF</t>
  </si>
  <si>
    <t>HARLEY, TOWNSHIP OF</t>
  </si>
  <si>
    <t>PAPINEAU-CAMERON, TOWNSHIP OF</t>
  </si>
  <si>
    <t>STONE MILLS, TOWNSHIP OF</t>
  </si>
  <si>
    <t>PARRY SOUND, TOWN OF</t>
  </si>
  <si>
    <t>MATTAWA, TOWN OF</t>
  </si>
  <si>
    <t>PLYMPTON-WYOMING, TOWN OF</t>
  </si>
  <si>
    <t>LAURENTIAN HILLS, TOWN OF</t>
  </si>
  <si>
    <t>MARATHON,  TOWN OF</t>
  </si>
  <si>
    <t>MCNAB-BRAESIDE, TOWNSHIP OF</t>
  </si>
  <si>
    <t>DRUMMOND-NORTH ELMSLEY, TOWNSHIP OF</t>
  </si>
  <si>
    <t>FRONTENAC ISLANDS, TOWNSHIP OF</t>
  </si>
  <si>
    <t>WEST NIPISSING, MUNICIPALITY OF</t>
  </si>
  <si>
    <t>FORT FRANCES, TOWN OF</t>
  </si>
  <si>
    <t>GREY HIGHLANDS, MUNICIPALITY OF</t>
  </si>
  <si>
    <t>CENTRAL MANITOULIN, TOWNSHIP OF</t>
  </si>
  <si>
    <t>RUSSELL, TOWNSHIP OF</t>
  </si>
  <si>
    <t>SOUTHWOLD, TOWNSHIP OF</t>
  </si>
  <si>
    <t>TIMMINS, CITY OF</t>
  </si>
  <si>
    <t>FRONT OF YONGE, TOWNSHIP OF</t>
  </si>
  <si>
    <t>NORTH FRONTENAC, TOWNSHIP OF</t>
  </si>
  <si>
    <t>ADMASTON/BROMLEY, TOWNSHIP OF</t>
  </si>
  <si>
    <t>NAIRN &amp; HYMAN, TOWNSHIP OF</t>
  </si>
  <si>
    <t>ST. CLAIR, TOWNSHIP OF</t>
  </si>
  <si>
    <t>THUNDER BAY, CITY OF</t>
  </si>
  <si>
    <t>NEWBURY,  VILLAGE OF</t>
  </si>
  <si>
    <t>KIRKLAND LAKE, TOWN OF</t>
  </si>
  <si>
    <t>SOUTH GLENGARRY, TOWNSHIP OF</t>
  </si>
  <si>
    <t>RENFREW, TOWN OF</t>
  </si>
  <si>
    <t>WHITEWATER REGION, TOWNSHIP OF</t>
  </si>
  <si>
    <t>GILLIES, TOWNSHIP OF</t>
  </si>
  <si>
    <t>MCKELLAR, TOWNSHIP OF</t>
  </si>
  <si>
    <t>ELLIOT LAKE, CITY OF</t>
  </si>
  <si>
    <t>CALLANDER, MUNICIPALITY OF</t>
  </si>
  <si>
    <t>MCDOUGALL, MUNICIPALITY OF</t>
  </si>
  <si>
    <t>KERNS, TOWNSHIP OF</t>
  </si>
  <si>
    <t>DUTTON-DUNWICH, MUNICIPALITY OF</t>
  </si>
  <si>
    <t>STRONG, TOWNSHIP OF</t>
  </si>
  <si>
    <t>CHISHOLM, TOWNSHIP OF</t>
  </si>
  <si>
    <t>NORTH DUNDAS, TOWNSHIP OF</t>
  </si>
  <si>
    <t>MACHAR, TOWNSHIP OF</t>
  </si>
  <si>
    <t>ADDINGTON HIGHLANDS, TOWNSHIP OF</t>
  </si>
  <si>
    <t>WHITESTONE, MUNICIPALITY OF</t>
  </si>
  <si>
    <t>CENTRAL ELGIN, MUNICIPALITY OF</t>
  </si>
  <si>
    <t>HUDSON, TOWNSHIP OF</t>
  </si>
  <si>
    <t>GREATER MADAWASKA, TOWNSHIP OF</t>
  </si>
  <si>
    <t>MALAHIDE, TOWNSHIP OF</t>
  </si>
  <si>
    <t>NORTHERN BRUCE PENINSULA, MUNICIPALITY OF</t>
  </si>
  <si>
    <t>EAST FERRIS, TOWNSHIP OF</t>
  </si>
  <si>
    <t>KILLARNEY, MUNICIPALITY OF</t>
  </si>
  <si>
    <t>TARBUTT &amp; TARBUTT ADDITIONAL, TOWNSHIP OF</t>
  </si>
  <si>
    <t>BLIND RIVER, TOWN OF</t>
  </si>
  <si>
    <t>SOUTH DUNDAS, TOWNSHIP OF</t>
  </si>
  <si>
    <t>Mohawks of the Bay of Quinte</t>
  </si>
  <si>
    <t>OLIVER PAIPOONGE,  MUNICIPALITY OF</t>
  </si>
  <si>
    <t>LEEDS AND THE THOUSAND ISLANDS, TOWNSHIP OF</t>
  </si>
  <si>
    <t>HAWKESBURY JOINT RECYCLING</t>
  </si>
  <si>
    <t>HURON SHORES,  MUNICIPALITY OF</t>
  </si>
  <si>
    <t>POWASSAN, MUNICIPALITY OF</t>
  </si>
  <si>
    <t>CARLOW MAYO, TOWNSHIP OF</t>
  </si>
  <si>
    <t>NORTH HURON, TOWNSHIP OF</t>
  </si>
  <si>
    <t>ENNISKILLEN, TOWNSHIP OF</t>
  </si>
  <si>
    <t>CHATSWORTH, TOWNSHIP OF</t>
  </si>
  <si>
    <t>CENTRAL FRONTENAC, TOWNSHIP OF</t>
  </si>
  <si>
    <t>CALVIN, MUNICIPALITY OF</t>
  </si>
  <si>
    <t>MACDONALD, MEREDITH &amp; ABERDEEN ADDITIONAL, TOWNSHIP OF</t>
  </si>
  <si>
    <t>BLACK RIVER-MATHESON,  TOWNSHIP OF</t>
  </si>
  <si>
    <t>BALDWIN, TOWNSHIP OF</t>
  </si>
  <si>
    <t>OCONNOR,  TOWNSHIP OF</t>
  </si>
  <si>
    <t>EMO, TOWNSHIP OF</t>
  </si>
  <si>
    <t>COCHRANE TEMISKAMING WASTE MANAGEMENT BOARD</t>
  </si>
  <si>
    <t>BONFIELD, TOWNSHIP OF</t>
  </si>
  <si>
    <t>SABLES-SPANISH RIVERS, TOWNSHIP OF</t>
  </si>
  <si>
    <t>ATIKOKAN, TOWNSHIP OF</t>
  </si>
  <si>
    <t>CONMEE,  TOWNSHIP OF</t>
  </si>
  <si>
    <t>SIOUX NARROWS NESTOR FALLS, TOWNSHIP OF</t>
  </si>
  <si>
    <t>2) Includes population reported by the municipality plus a calculated seasonal population using 1 regular household = 1/6 seasonal household and 2.5 people per household</t>
  </si>
  <si>
    <t>4) Includes calculated garbage tonnes based on Municipal Group average for municipalities not reporting garbage tonnes and reported population, adjusted for seasonal population where appropriate</t>
  </si>
  <si>
    <t>Average &gt;</t>
  </si>
  <si>
    <t>Totals   &gt;</t>
  </si>
  <si>
    <t xml:space="preserve">Large Urban </t>
  </si>
  <si>
    <t>Urban Regional</t>
  </si>
  <si>
    <t>Medium Urban</t>
  </si>
  <si>
    <t>Rural Regional</t>
  </si>
  <si>
    <t>Small Urban</t>
  </si>
  <si>
    <t>Rural Collection - North</t>
  </si>
  <si>
    <t>Rural Collection - South</t>
  </si>
  <si>
    <t>Rural Depot - North</t>
  </si>
  <si>
    <t>Rural Depot - South</t>
  </si>
  <si>
    <t xml:space="preserve">1) Per capita waste generation above 450 kg likely indicates either over reporting of waste disposed and/or materials diverted or under reporting of population and/or, where reported, seasonal households. </t>
  </si>
  <si>
    <t>3) Tonnes associated with removal of a tire stockpile have been removed as this is considered an unusual event</t>
  </si>
  <si>
    <t>5) Reported tonnes of bricks and concrete have been adjusted to 3 kgs per capita to reflect only do-it-yourself residential renovation (excluding tonnes that are likely IC&amp;L); 3 kgs per capita is the average reported bricks and concrete, after excluding programs with significantly higher reported 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</si>
</sst>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0" fillId="0" borderId="0" xfId="0" applyNumberFormat="1" applyBorder="1"/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left"/>
    </xf>
    <xf numFmtId="164" fontId="0" fillId="0" borderId="0" xfId="0" applyNumberFormat="1"/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1" xfId="0" applyBorder="1" applyAlignment="1"/>
    <xf numFmtId="0" fontId="0" fillId="0" borderId="3" xfId="0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1" xfId="0" applyBorder="1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3"/>
  <sheetViews>
    <sheetView tabSelected="1" workbookViewId="0">
      <selection activeCell="A211" sqref="A211"/>
    </sheetView>
  </sheetViews>
  <sheetFormatPr defaultRowHeight="12.75" x14ac:dyDescent="0.2"/>
  <cols>
    <col min="1" max="1" width="5.5703125" style="3" customWidth="1"/>
    <col min="2" max="2" width="53.140625" style="35" customWidth="1"/>
    <col min="3" max="4" width="14.28515625" customWidth="1"/>
    <col min="5" max="6" width="12.5703125" customWidth="1"/>
    <col min="7" max="7" width="11" customWidth="1"/>
    <col min="8" max="8" width="4" customWidth="1"/>
    <col min="9" max="9" width="10.28515625" customWidth="1"/>
    <col min="11" max="11" width="9" customWidth="1"/>
    <col min="12" max="12" width="10.28515625" customWidth="1"/>
    <col min="13" max="13" width="4" customWidth="1"/>
    <col min="15" max="15" width="10.28515625" customWidth="1"/>
    <col min="16" max="16" width="4" customWidth="1"/>
    <col min="17" max="17" width="12.42578125" customWidth="1"/>
    <col min="18" max="18" width="11.140625" customWidth="1"/>
    <col min="19" max="19" width="11.28515625" customWidth="1"/>
    <col min="20" max="20" width="12.28515625" customWidth="1"/>
    <col min="21" max="21" width="11.140625" customWidth="1"/>
    <col min="22" max="22" width="13.85546875" customWidth="1"/>
    <col min="23" max="23" width="13.5703125" customWidth="1"/>
    <col min="24" max="24" width="12.7109375" style="36" customWidth="1"/>
    <col min="25" max="25" width="13.140625" style="36" customWidth="1"/>
    <col min="26" max="26" width="11.140625" style="36" customWidth="1"/>
    <col min="27" max="27" width="13.7109375" customWidth="1"/>
  </cols>
  <sheetData>
    <row r="1" spans="1:27" s="3" customFormat="1" ht="39" customHeight="1" x14ac:dyDescent="0.2">
      <c r="A1" s="50" t="s">
        <v>0</v>
      </c>
      <c r="B1" s="55" t="s">
        <v>1</v>
      </c>
      <c r="C1" s="50" t="s">
        <v>2</v>
      </c>
      <c r="D1" s="50" t="s">
        <v>3</v>
      </c>
      <c r="E1" s="50" t="s">
        <v>4</v>
      </c>
      <c r="F1" s="50" t="s">
        <v>5</v>
      </c>
      <c r="G1" s="50" t="s">
        <v>6</v>
      </c>
      <c r="H1" s="53"/>
      <c r="I1" s="50" t="s">
        <v>7</v>
      </c>
      <c r="J1" s="54"/>
      <c r="K1" s="50" t="s">
        <v>8</v>
      </c>
      <c r="L1" s="50"/>
      <c r="M1" s="54"/>
      <c r="N1" s="50" t="s">
        <v>9</v>
      </c>
      <c r="O1" s="50"/>
      <c r="P1" s="54"/>
      <c r="Q1" s="50" t="s">
        <v>10</v>
      </c>
      <c r="R1" s="50"/>
      <c r="S1" s="50"/>
      <c r="T1" s="50"/>
      <c r="U1" s="50"/>
      <c r="V1" s="50"/>
      <c r="W1" s="50"/>
      <c r="X1" s="50" t="s">
        <v>11</v>
      </c>
      <c r="Y1" s="50"/>
      <c r="Z1" s="50"/>
      <c r="AA1" s="51"/>
    </row>
    <row r="2" spans="1:27" s="3" customFormat="1" ht="65.25" customHeight="1" x14ac:dyDescent="0.2">
      <c r="A2" s="58"/>
      <c r="B2" s="56"/>
      <c r="C2" s="58"/>
      <c r="D2" s="50"/>
      <c r="E2" s="52"/>
      <c r="F2" s="50"/>
      <c r="G2" s="50"/>
      <c r="H2" s="53"/>
      <c r="I2" s="54"/>
      <c r="J2" s="54"/>
      <c r="K2" s="54"/>
      <c r="L2" s="54"/>
      <c r="M2" s="54"/>
      <c r="N2" s="54"/>
      <c r="O2" s="54"/>
      <c r="P2" s="54"/>
      <c r="Q2" s="1" t="s">
        <v>12</v>
      </c>
      <c r="R2" s="1" t="s">
        <v>13</v>
      </c>
      <c r="S2" s="1" t="s">
        <v>14</v>
      </c>
      <c r="T2" s="1" t="s">
        <v>15</v>
      </c>
      <c r="U2" s="1" t="s">
        <v>16</v>
      </c>
      <c r="V2" s="1" t="s">
        <v>17</v>
      </c>
      <c r="W2" s="1" t="s">
        <v>18</v>
      </c>
      <c r="X2" s="5" t="s">
        <v>19</v>
      </c>
      <c r="Y2" s="5" t="s">
        <v>20</v>
      </c>
      <c r="Z2" s="5" t="s">
        <v>21</v>
      </c>
      <c r="AA2" s="1" t="s">
        <v>22</v>
      </c>
    </row>
    <row r="3" spans="1:27" s="3" customFormat="1" ht="14.25" x14ac:dyDescent="0.2">
      <c r="A3" s="58"/>
      <c r="B3" s="57"/>
      <c r="C3" s="58"/>
      <c r="D3" s="53"/>
      <c r="E3" s="52"/>
      <c r="F3" s="53"/>
      <c r="G3" s="53"/>
      <c r="H3" s="53"/>
      <c r="I3" s="1" t="s">
        <v>23</v>
      </c>
      <c r="J3" s="1" t="s">
        <v>24</v>
      </c>
      <c r="K3" s="1" t="s">
        <v>23</v>
      </c>
      <c r="L3" s="1" t="s">
        <v>25</v>
      </c>
      <c r="M3" s="1"/>
      <c r="N3" s="1" t="s">
        <v>23</v>
      </c>
      <c r="O3" s="1" t="s">
        <v>25</v>
      </c>
      <c r="P3" s="1"/>
      <c r="Q3" s="5" t="s">
        <v>26</v>
      </c>
      <c r="R3" s="5" t="s">
        <v>26</v>
      </c>
      <c r="S3" s="5" t="s">
        <v>26</v>
      </c>
      <c r="T3" s="5" t="s">
        <v>26</v>
      </c>
      <c r="U3" s="5" t="s">
        <v>26</v>
      </c>
      <c r="V3" s="5" t="s">
        <v>26</v>
      </c>
      <c r="W3" s="5" t="s">
        <v>26</v>
      </c>
      <c r="X3" s="5" t="s">
        <v>26</v>
      </c>
      <c r="Y3" s="5" t="s">
        <v>26</v>
      </c>
      <c r="Z3" s="5" t="s">
        <v>26</v>
      </c>
      <c r="AA3" s="5" t="s">
        <v>26</v>
      </c>
    </row>
    <row r="4" spans="1:27" s="3" customFormat="1" x14ac:dyDescent="0.2">
      <c r="A4" s="45"/>
      <c r="B4" s="46" t="s">
        <v>236</v>
      </c>
      <c r="C4" s="4"/>
      <c r="D4" s="2"/>
      <c r="E4" s="44"/>
      <c r="F4" s="2"/>
      <c r="G4" s="2"/>
      <c r="H4" s="2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s="15" customFormat="1" ht="13.5" customHeight="1" x14ac:dyDescent="0.2">
      <c r="A5" s="37">
        <v>1</v>
      </c>
      <c r="B5" s="6" t="s">
        <v>72</v>
      </c>
      <c r="C5" s="7">
        <v>128725</v>
      </c>
      <c r="D5" s="7">
        <v>27937</v>
      </c>
      <c r="E5" s="7">
        <v>0</v>
      </c>
      <c r="F5" s="8">
        <v>432764</v>
      </c>
      <c r="G5" s="9">
        <f t="shared" ref="G5:G73" si="0">((E5/6)*2.5)+F5</f>
        <v>432764</v>
      </c>
      <c r="H5" s="2"/>
      <c r="I5" s="10">
        <f t="shared" ref="I5:I73" si="1">K5+N5</f>
        <v>207620.76</v>
      </c>
      <c r="J5" s="11">
        <f t="shared" ref="J5:J73" si="2">(I5*1000)/G5</f>
        <v>479.75515523472376</v>
      </c>
      <c r="K5" s="10">
        <v>85348.41</v>
      </c>
      <c r="L5" s="11">
        <f t="shared" ref="L5:L73" si="3">(K5*1000)/G5</f>
        <v>197.21698200404839</v>
      </c>
      <c r="M5" s="1"/>
      <c r="N5" s="10">
        <v>122272.35</v>
      </c>
      <c r="O5" s="11">
        <f t="shared" ref="O5:O73" si="4">(N5*1000)/G5</f>
        <v>282.5381732306754</v>
      </c>
      <c r="P5" s="12"/>
      <c r="Q5" s="13">
        <v>5.4485512272184336E-3</v>
      </c>
      <c r="R5" s="13">
        <v>1.4834508534658807E-2</v>
      </c>
      <c r="S5" s="13">
        <v>2.0487949370015027E-2</v>
      </c>
      <c r="T5" s="13">
        <v>0.26433061688436787</v>
      </c>
      <c r="U5" s="13">
        <v>0.102572</v>
      </c>
      <c r="V5" s="13">
        <v>3.4159345740376835E-3</v>
      </c>
      <c r="W5" s="14">
        <f t="shared" ref="W5:W73" si="5">K5/I5</f>
        <v>0.41107840083043717</v>
      </c>
      <c r="X5" s="13">
        <v>0</v>
      </c>
      <c r="Y5" s="13">
        <v>8.5394752051785926E-4</v>
      </c>
      <c r="Z5" s="13">
        <v>0.58806800000000004</v>
      </c>
      <c r="AA5" s="14">
        <f t="shared" ref="AA5:AA73" si="6">N5/I5</f>
        <v>0.58892159916956277</v>
      </c>
    </row>
    <row r="6" spans="1:27" s="15" customFormat="1" ht="13.5" customHeight="1" x14ac:dyDescent="0.2">
      <c r="A6" s="37">
        <v>172</v>
      </c>
      <c r="B6" s="6" t="s">
        <v>87</v>
      </c>
      <c r="C6" s="7">
        <v>155627</v>
      </c>
      <c r="D6" s="7">
        <v>47584</v>
      </c>
      <c r="E6" s="7">
        <v>0</v>
      </c>
      <c r="F6" s="8">
        <v>504559</v>
      </c>
      <c r="G6" s="9">
        <f t="shared" si="0"/>
        <v>504559</v>
      </c>
      <c r="H6" s="2"/>
      <c r="I6" s="10">
        <f t="shared" si="1"/>
        <v>231936</v>
      </c>
      <c r="J6" s="11">
        <f t="shared" si="2"/>
        <v>459.68063199744728</v>
      </c>
      <c r="K6" s="10">
        <v>88559.65</v>
      </c>
      <c r="L6" s="11">
        <f t="shared" si="3"/>
        <v>175.5189185011069</v>
      </c>
      <c r="M6" s="1"/>
      <c r="N6" s="10">
        <v>143376.35</v>
      </c>
      <c r="O6" s="11">
        <f t="shared" si="4"/>
        <v>284.16171349634038</v>
      </c>
      <c r="P6" s="12"/>
      <c r="Q6" s="13">
        <v>5.6865687086092714E-3</v>
      </c>
      <c r="R6" s="13">
        <v>0</v>
      </c>
      <c r="S6" s="13">
        <v>3.5206996757726268E-2</v>
      </c>
      <c r="T6" s="13">
        <v>0.18840675876103752</v>
      </c>
      <c r="U6" s="13">
        <v>0.14975562224061811</v>
      </c>
      <c r="V6" s="13">
        <v>2.7720146937086089E-3</v>
      </c>
      <c r="W6" s="14">
        <f t="shared" si="5"/>
        <v>0.38182796116169976</v>
      </c>
      <c r="X6" s="13">
        <v>0</v>
      </c>
      <c r="Y6" s="13">
        <v>2.7719715783664457E-3</v>
      </c>
      <c r="Z6" s="13">
        <v>0.61540006725993379</v>
      </c>
      <c r="AA6" s="14">
        <f t="shared" si="6"/>
        <v>0.6181720388383003</v>
      </c>
    </row>
    <row r="7" spans="1:27" s="17" customFormat="1" ht="13.5" customHeight="1" x14ac:dyDescent="0.2">
      <c r="A7" s="37">
        <v>50</v>
      </c>
      <c r="B7" s="6" t="s">
        <v>78</v>
      </c>
      <c r="C7" s="7">
        <v>109400</v>
      </c>
      <c r="D7" s="7">
        <v>45700</v>
      </c>
      <c r="E7" s="7">
        <v>0</v>
      </c>
      <c r="F7" s="8">
        <v>375200</v>
      </c>
      <c r="G7" s="9">
        <f t="shared" si="0"/>
        <v>375200</v>
      </c>
      <c r="H7" s="2"/>
      <c r="I7" s="10">
        <f t="shared" si="1"/>
        <v>155046.29</v>
      </c>
      <c r="J7" s="11">
        <f t="shared" si="2"/>
        <v>413.23638059701494</v>
      </c>
      <c r="K7" s="10">
        <v>61595.49</v>
      </c>
      <c r="L7" s="11">
        <f t="shared" si="3"/>
        <v>164.16708422174841</v>
      </c>
      <c r="M7" s="1"/>
      <c r="N7" s="10">
        <v>93450.8</v>
      </c>
      <c r="O7" s="11">
        <f t="shared" si="4"/>
        <v>249.06929637526653</v>
      </c>
      <c r="P7" s="12"/>
      <c r="Q7" s="13">
        <v>6.3257237564342877E-3</v>
      </c>
      <c r="R7" s="13">
        <v>0</v>
      </c>
      <c r="S7" s="13">
        <v>5.9014633629737287E-2</v>
      </c>
      <c r="T7" s="13">
        <v>0.22469934624040344</v>
      </c>
      <c r="U7" s="13">
        <v>0.10687130920707615</v>
      </c>
      <c r="V7" s="13">
        <v>3.6060198538126898E-4</v>
      </c>
      <c r="W7" s="14">
        <f t="shared" si="5"/>
        <v>0.39727161481903239</v>
      </c>
      <c r="X7" s="13">
        <v>0</v>
      </c>
      <c r="Y7" s="13">
        <v>8.4136163464472436E-4</v>
      </c>
      <c r="Z7" s="13">
        <v>0.60188702354632284</v>
      </c>
      <c r="AA7" s="14">
        <f t="shared" si="6"/>
        <v>0.60272838518096761</v>
      </c>
    </row>
    <row r="8" spans="1:27" s="17" customFormat="1" ht="13.5" customHeight="1" x14ac:dyDescent="0.2">
      <c r="A8" s="37">
        <v>270</v>
      </c>
      <c r="B8" s="6" t="s">
        <v>80</v>
      </c>
      <c r="C8" s="7">
        <v>286500</v>
      </c>
      <c r="D8" s="7">
        <v>89800</v>
      </c>
      <c r="E8" s="7">
        <v>0</v>
      </c>
      <c r="F8" s="8">
        <v>1204470</v>
      </c>
      <c r="G8" s="9">
        <f t="shared" si="0"/>
        <v>1204470</v>
      </c>
      <c r="H8" s="2"/>
      <c r="I8" s="10">
        <f t="shared" si="1"/>
        <v>460815.49</v>
      </c>
      <c r="J8" s="11">
        <f t="shared" si="2"/>
        <v>382.58776889420244</v>
      </c>
      <c r="K8" s="10">
        <v>182230.53</v>
      </c>
      <c r="L8" s="11">
        <f t="shared" si="3"/>
        <v>151.29520037858975</v>
      </c>
      <c r="M8" s="1"/>
      <c r="N8" s="10">
        <v>278584.96000000002</v>
      </c>
      <c r="O8" s="11">
        <f t="shared" si="4"/>
        <v>231.29256851561269</v>
      </c>
      <c r="P8" s="12"/>
      <c r="Q8" s="13">
        <v>6.8324092143690748E-3</v>
      </c>
      <c r="R8" s="13">
        <v>2.1700659411427338E-4</v>
      </c>
      <c r="S8" s="13">
        <v>3.2871312550713086E-2</v>
      </c>
      <c r="T8" s="13">
        <v>0.25320893618398116</v>
      </c>
      <c r="U8" s="13">
        <v>9.9193000000000003E-2</v>
      </c>
      <c r="V8" s="13">
        <v>3.129169985149588E-3</v>
      </c>
      <c r="W8" s="14">
        <f t="shared" si="5"/>
        <v>0.3954522665893892</v>
      </c>
      <c r="X8" s="13">
        <v>0.23638990520913264</v>
      </c>
      <c r="Y8" s="13">
        <v>8.8260921958157278E-4</v>
      </c>
      <c r="Z8" s="13">
        <v>0.36727500000000002</v>
      </c>
      <c r="AA8" s="14">
        <f t="shared" si="6"/>
        <v>0.60454773341061085</v>
      </c>
    </row>
    <row r="9" spans="1:27" s="17" customFormat="1" ht="13.5" customHeight="1" x14ac:dyDescent="0.2">
      <c r="A9" s="37">
        <v>20</v>
      </c>
      <c r="B9" s="6" t="s">
        <v>65</v>
      </c>
      <c r="C9" s="7">
        <v>525846</v>
      </c>
      <c r="D9" s="7">
        <v>524724</v>
      </c>
      <c r="E9" s="7">
        <v>0</v>
      </c>
      <c r="F9" s="8">
        <v>2503281</v>
      </c>
      <c r="G9" s="9">
        <f t="shared" si="0"/>
        <v>2503281</v>
      </c>
      <c r="H9" s="2"/>
      <c r="I9" s="10">
        <f t="shared" si="1"/>
        <v>918302.82000000007</v>
      </c>
      <c r="J9" s="11">
        <f t="shared" si="2"/>
        <v>366.8396875940017</v>
      </c>
      <c r="K9" s="10">
        <v>388378.91</v>
      </c>
      <c r="L9" s="11">
        <f t="shared" si="3"/>
        <v>155.14794783326363</v>
      </c>
      <c r="M9" s="1"/>
      <c r="N9" s="10">
        <v>529923.91</v>
      </c>
      <c r="O9" s="11">
        <f t="shared" si="4"/>
        <v>211.69173976073805</v>
      </c>
      <c r="P9" s="12"/>
      <c r="Q9" s="13">
        <v>7.1257213388498577E-3</v>
      </c>
      <c r="R9" s="13">
        <v>0</v>
      </c>
      <c r="S9" s="13">
        <v>3.3123441785793489E-2</v>
      </c>
      <c r="T9" s="13">
        <v>0.19912255088141839</v>
      </c>
      <c r="U9" s="13">
        <v>0.18251821332749474</v>
      </c>
      <c r="V9" s="13">
        <v>1.0412687178723899E-3</v>
      </c>
      <c r="W9" s="14">
        <f t="shared" si="5"/>
        <v>0.42293119605142881</v>
      </c>
      <c r="X9" s="13">
        <v>0</v>
      </c>
      <c r="Y9" s="13">
        <v>8.5195208264742125E-4</v>
      </c>
      <c r="Z9" s="13">
        <v>0.57621685186592375</v>
      </c>
      <c r="AA9" s="14">
        <f t="shared" si="6"/>
        <v>0.57706880394857107</v>
      </c>
    </row>
    <row r="10" spans="1:27" s="17" customFormat="1" ht="13.5" customHeight="1" x14ac:dyDescent="0.2">
      <c r="A10" s="37">
        <v>97</v>
      </c>
      <c r="B10" s="6" t="s">
        <v>79</v>
      </c>
      <c r="C10" s="7">
        <v>215661</v>
      </c>
      <c r="D10" s="7">
        <v>61742</v>
      </c>
      <c r="E10" s="7">
        <v>1877</v>
      </c>
      <c r="F10" s="8">
        <v>930732</v>
      </c>
      <c r="G10" s="9">
        <f t="shared" si="0"/>
        <v>931514.08333333337</v>
      </c>
      <c r="H10" s="18" t="s">
        <v>33</v>
      </c>
      <c r="I10" s="10">
        <f t="shared" si="1"/>
        <v>331980.19999999995</v>
      </c>
      <c r="J10" s="11">
        <f t="shared" si="2"/>
        <v>356.38774114078961</v>
      </c>
      <c r="K10" s="10">
        <v>131736.68</v>
      </c>
      <c r="L10" s="11">
        <f t="shared" si="3"/>
        <v>141.42210231389416</v>
      </c>
      <c r="M10" s="1"/>
      <c r="N10" s="10">
        <v>200243.52</v>
      </c>
      <c r="O10" s="11">
        <f t="shared" si="4"/>
        <v>214.96563882689551</v>
      </c>
      <c r="P10" s="12"/>
      <c r="Q10" s="13">
        <v>7.3285394731372527E-3</v>
      </c>
      <c r="R10" s="13">
        <v>0</v>
      </c>
      <c r="S10" s="13">
        <v>2.0694065489447865E-2</v>
      </c>
      <c r="T10" s="13">
        <v>0.22804399178023266</v>
      </c>
      <c r="U10" s="13">
        <v>0.1365502822156261</v>
      </c>
      <c r="V10" s="13">
        <v>4.2040157816640869E-3</v>
      </c>
      <c r="W10" s="14">
        <f t="shared" si="5"/>
        <v>0.39682089474010801</v>
      </c>
      <c r="X10" s="13">
        <v>0</v>
      </c>
      <c r="Y10" s="13">
        <v>1.3000775347445421E-4</v>
      </c>
      <c r="Z10" s="13">
        <v>0.60304909750641755</v>
      </c>
      <c r="AA10" s="14">
        <f t="shared" si="6"/>
        <v>0.60317910525989205</v>
      </c>
    </row>
    <row r="11" spans="1:27" s="17" customFormat="1" ht="13.5" customHeight="1" x14ac:dyDescent="0.2">
      <c r="A11" s="37"/>
      <c r="B11" s="46" t="s">
        <v>237</v>
      </c>
      <c r="C11" s="7"/>
      <c r="D11" s="7"/>
      <c r="E11" s="7"/>
      <c r="F11" s="8"/>
      <c r="G11" s="9"/>
      <c r="H11" s="18"/>
      <c r="I11" s="10"/>
      <c r="J11" s="11"/>
      <c r="K11" s="10"/>
      <c r="L11" s="11"/>
      <c r="M11" s="1"/>
      <c r="N11" s="10"/>
      <c r="O11" s="11"/>
      <c r="P11" s="12"/>
      <c r="Q11" s="13"/>
      <c r="R11" s="13"/>
      <c r="S11" s="13"/>
      <c r="T11" s="13"/>
      <c r="U11" s="13"/>
      <c r="V11" s="40" t="s">
        <v>234</v>
      </c>
      <c r="W11" s="41">
        <f>SUM(W5:W10)/6</f>
        <v>0.40089705569868256</v>
      </c>
      <c r="X11" s="13"/>
      <c r="Y11" s="13"/>
      <c r="Z11" s="13"/>
      <c r="AA11" s="14"/>
    </row>
    <row r="12" spans="1:27" s="17" customFormat="1" ht="13.5" customHeight="1" x14ac:dyDescent="0.2">
      <c r="A12" s="37">
        <v>6</v>
      </c>
      <c r="B12" s="6" t="s">
        <v>68</v>
      </c>
      <c r="C12" s="7">
        <v>177303</v>
      </c>
      <c r="D12" s="7">
        <v>22190</v>
      </c>
      <c r="E12" s="7">
        <v>697</v>
      </c>
      <c r="F12" s="8">
        <v>585695</v>
      </c>
      <c r="G12" s="9">
        <f t="shared" si="0"/>
        <v>585985.41666666663</v>
      </c>
      <c r="H12" s="18" t="s">
        <v>33</v>
      </c>
      <c r="I12" s="10">
        <f t="shared" si="1"/>
        <v>240387.94</v>
      </c>
      <c r="J12" s="11">
        <f t="shared" si="2"/>
        <v>410.22853668855527</v>
      </c>
      <c r="K12" s="10">
        <v>100384.08</v>
      </c>
      <c r="L12" s="11">
        <f t="shared" si="3"/>
        <v>171.3081539998507</v>
      </c>
      <c r="M12" s="1"/>
      <c r="N12" s="10">
        <v>140003.85999999999</v>
      </c>
      <c r="O12" s="11">
        <f t="shared" si="4"/>
        <v>238.92038268870459</v>
      </c>
      <c r="P12" s="12"/>
      <c r="Q12" s="13">
        <v>6.3689135153785171E-3</v>
      </c>
      <c r="R12" s="13">
        <v>5.6837293917490197E-3</v>
      </c>
      <c r="S12" s="13">
        <v>3.8622985828656795E-2</v>
      </c>
      <c r="T12" s="13">
        <v>0.22738303760163675</v>
      </c>
      <c r="U12" s="13">
        <v>0.13547014879365413</v>
      </c>
      <c r="V12" s="13">
        <v>4.0631822045648384E-3</v>
      </c>
      <c r="W12" s="14">
        <f t="shared" si="5"/>
        <v>0.41759199733564006</v>
      </c>
      <c r="X12" s="13">
        <v>0</v>
      </c>
      <c r="Y12" s="13">
        <v>6.3189526063578733E-5</v>
      </c>
      <c r="Z12" s="13">
        <v>0.58234481313829645</v>
      </c>
      <c r="AA12" s="14">
        <f t="shared" si="6"/>
        <v>0.58240800266435988</v>
      </c>
    </row>
    <row r="13" spans="1:27" s="17" customFormat="1" ht="13.5" customHeight="1" x14ac:dyDescent="0.2">
      <c r="A13" s="37">
        <v>18</v>
      </c>
      <c r="B13" s="6" t="s">
        <v>114</v>
      </c>
      <c r="C13" s="7">
        <v>130375</v>
      </c>
      <c r="D13" s="7">
        <v>20391</v>
      </c>
      <c r="E13" s="7">
        <v>0</v>
      </c>
      <c r="F13" s="8">
        <v>393115</v>
      </c>
      <c r="G13" s="9">
        <f t="shared" si="0"/>
        <v>393115</v>
      </c>
      <c r="H13" s="2"/>
      <c r="I13" s="10">
        <f t="shared" si="1"/>
        <v>156691.95000000001</v>
      </c>
      <c r="J13" s="11">
        <f t="shared" si="2"/>
        <v>398.59061597751293</v>
      </c>
      <c r="K13" s="10">
        <v>49442.51</v>
      </c>
      <c r="L13" s="11">
        <f t="shared" si="3"/>
        <v>125.77111023491854</v>
      </c>
      <c r="M13" s="1"/>
      <c r="N13" s="10">
        <v>107249.44</v>
      </c>
      <c r="O13" s="11">
        <f t="shared" si="4"/>
        <v>272.8195057425944</v>
      </c>
      <c r="P13" s="12"/>
      <c r="Q13" s="13">
        <v>6.5580905719789676E-3</v>
      </c>
      <c r="R13" s="13">
        <v>0</v>
      </c>
      <c r="S13" s="13">
        <v>3.9493796586231769E-2</v>
      </c>
      <c r="T13" s="13">
        <v>0.17978970840556899</v>
      </c>
      <c r="U13" s="13">
        <v>8.6571071455808668E-2</v>
      </c>
      <c r="V13" s="13">
        <v>3.1268996269431834E-3</v>
      </c>
      <c r="W13" s="14">
        <f t="shared" si="5"/>
        <v>0.3155395666465316</v>
      </c>
      <c r="X13" s="13">
        <v>0</v>
      </c>
      <c r="Y13" s="13">
        <v>0</v>
      </c>
      <c r="Z13" s="13">
        <v>0.6844604333534684</v>
      </c>
      <c r="AA13" s="14">
        <f t="shared" si="6"/>
        <v>0.6844604333534684</v>
      </c>
    </row>
    <row r="14" spans="1:27" s="17" customFormat="1" ht="13.5" customHeight="1" x14ac:dyDescent="0.2">
      <c r="A14" s="37">
        <v>357</v>
      </c>
      <c r="B14" s="6" t="s">
        <v>67</v>
      </c>
      <c r="C14" s="7">
        <v>151971</v>
      </c>
      <c r="D14" s="7">
        <v>29551</v>
      </c>
      <c r="E14" s="7">
        <v>3998</v>
      </c>
      <c r="F14" s="8">
        <v>435125</v>
      </c>
      <c r="G14" s="9">
        <f t="shared" si="0"/>
        <v>436790.83333333331</v>
      </c>
      <c r="H14" s="18" t="s">
        <v>33</v>
      </c>
      <c r="I14" s="10">
        <f t="shared" si="1"/>
        <v>196879.46</v>
      </c>
      <c r="J14" s="11">
        <f t="shared" si="2"/>
        <v>450.7408236970785</v>
      </c>
      <c r="K14" s="10">
        <v>82392.509999999995</v>
      </c>
      <c r="L14" s="11">
        <f t="shared" si="3"/>
        <v>188.63149982161562</v>
      </c>
      <c r="M14" s="1"/>
      <c r="N14" s="10">
        <v>114486.95</v>
      </c>
      <c r="O14" s="11">
        <f t="shared" si="4"/>
        <v>262.10932387546291</v>
      </c>
      <c r="P14" s="12"/>
      <c r="Q14" s="13">
        <v>5.777189758647246E-3</v>
      </c>
      <c r="R14" s="13">
        <v>0</v>
      </c>
      <c r="S14" s="13">
        <v>3.3881441974698633E-2</v>
      </c>
      <c r="T14" s="13">
        <v>0.20803404275895515</v>
      </c>
      <c r="U14" s="13">
        <v>0.16684183306882294</v>
      </c>
      <c r="V14" s="13">
        <v>3.9576500260616321E-3</v>
      </c>
      <c r="W14" s="14">
        <f t="shared" si="5"/>
        <v>0.41849215758718555</v>
      </c>
      <c r="X14" s="13">
        <v>0</v>
      </c>
      <c r="Y14" s="13">
        <v>0</v>
      </c>
      <c r="Z14" s="13">
        <v>0.58150784241281439</v>
      </c>
      <c r="AA14" s="14">
        <f t="shared" si="6"/>
        <v>0.58150784241281439</v>
      </c>
    </row>
    <row r="15" spans="1:27" s="17" customFormat="1" ht="13.5" customHeight="1" x14ac:dyDescent="0.2">
      <c r="A15" s="37">
        <v>441</v>
      </c>
      <c r="B15" s="6" t="s">
        <v>111</v>
      </c>
      <c r="C15" s="7">
        <v>253773</v>
      </c>
      <c r="D15" s="7">
        <v>100757</v>
      </c>
      <c r="E15" s="7">
        <v>0</v>
      </c>
      <c r="F15" s="8">
        <v>877280</v>
      </c>
      <c r="G15" s="9">
        <f t="shared" si="0"/>
        <v>877280</v>
      </c>
      <c r="H15" s="2"/>
      <c r="I15" s="10">
        <f t="shared" si="1"/>
        <v>339306.89</v>
      </c>
      <c r="J15" s="11">
        <f t="shared" si="2"/>
        <v>386.77148686850262</v>
      </c>
      <c r="K15" s="10">
        <v>109228.67</v>
      </c>
      <c r="L15" s="11">
        <f t="shared" si="3"/>
        <v>124.50833257340872</v>
      </c>
      <c r="M15" s="1"/>
      <c r="N15" s="10">
        <v>230078.22</v>
      </c>
      <c r="O15" s="11">
        <f t="shared" si="4"/>
        <v>262.26315429509395</v>
      </c>
      <c r="P15" s="12"/>
      <c r="Q15" s="13">
        <v>6.7585129202651908E-3</v>
      </c>
      <c r="R15" s="13">
        <v>0</v>
      </c>
      <c r="S15" s="13">
        <v>2.2202879523018231E-2</v>
      </c>
      <c r="T15" s="13">
        <v>0.20571763220015957</v>
      </c>
      <c r="U15" s="13">
        <v>8.6731807892259427E-2</v>
      </c>
      <c r="V15" s="13">
        <v>5.0620840620124155E-4</v>
      </c>
      <c r="W15" s="14">
        <f t="shared" si="5"/>
        <v>0.32191704094190365</v>
      </c>
      <c r="X15" s="13">
        <v>0</v>
      </c>
      <c r="Y15" s="13">
        <v>2.0248630966497611E-3</v>
      </c>
      <c r="Z15" s="13">
        <v>0.67605809596144661</v>
      </c>
      <c r="AA15" s="14">
        <f t="shared" si="6"/>
        <v>0.67808295905809635</v>
      </c>
    </row>
    <row r="16" spans="1:27" s="17" customFormat="1" ht="13.5" customHeight="1" x14ac:dyDescent="0.2">
      <c r="A16" s="37">
        <v>335</v>
      </c>
      <c r="B16" s="6" t="s">
        <v>104</v>
      </c>
      <c r="C16" s="7">
        <v>110473</v>
      </c>
      <c r="D16" s="7">
        <v>7402</v>
      </c>
      <c r="E16" s="7">
        <v>14890</v>
      </c>
      <c r="F16" s="8">
        <v>265561</v>
      </c>
      <c r="G16" s="9">
        <f t="shared" si="0"/>
        <v>271765.16666666669</v>
      </c>
      <c r="H16" s="18" t="s">
        <v>33</v>
      </c>
      <c r="I16" s="10">
        <f t="shared" si="1"/>
        <v>115248.80000000002</v>
      </c>
      <c r="J16" s="11">
        <f t="shared" si="2"/>
        <v>424.07495196526907</v>
      </c>
      <c r="K16" s="10">
        <v>38159.480000000003</v>
      </c>
      <c r="L16" s="11">
        <f t="shared" si="3"/>
        <v>140.41343292094706</v>
      </c>
      <c r="M16" s="18" t="s">
        <v>105</v>
      </c>
      <c r="N16" s="10">
        <v>77089.320000000007</v>
      </c>
      <c r="O16" s="11">
        <f t="shared" si="4"/>
        <v>283.66151904432195</v>
      </c>
      <c r="P16" s="12"/>
      <c r="Q16" s="13">
        <v>6.0232297429561087E-3</v>
      </c>
      <c r="R16" s="13">
        <v>8.5172253420426065E-4</v>
      </c>
      <c r="S16" s="13">
        <v>3.5149259688604134E-2</v>
      </c>
      <c r="T16" s="13">
        <v>0.22700800355405001</v>
      </c>
      <c r="U16" s="13">
        <v>6.074362596400136E-2</v>
      </c>
      <c r="V16" s="13">
        <v>1.3293847745052443E-3</v>
      </c>
      <c r="W16" s="14">
        <f t="shared" si="5"/>
        <v>0.33110522625832112</v>
      </c>
      <c r="X16" s="13">
        <v>0</v>
      </c>
      <c r="Y16" s="13">
        <v>1.0875601307779343E-3</v>
      </c>
      <c r="Z16" s="13">
        <v>0.66780721361090079</v>
      </c>
      <c r="AA16" s="14">
        <f t="shared" si="6"/>
        <v>0.66889477374167883</v>
      </c>
    </row>
    <row r="17" spans="1:27" s="17" customFormat="1" ht="13.5" customHeight="1" x14ac:dyDescent="0.2">
      <c r="A17" s="37">
        <v>53</v>
      </c>
      <c r="B17" s="6" t="s">
        <v>59</v>
      </c>
      <c r="C17" s="7">
        <v>183890</v>
      </c>
      <c r="D17" s="7">
        <v>0</v>
      </c>
      <c r="E17" s="7">
        <v>0</v>
      </c>
      <c r="F17" s="8">
        <v>506800</v>
      </c>
      <c r="G17" s="9">
        <f t="shared" si="0"/>
        <v>506800</v>
      </c>
      <c r="H17" s="2"/>
      <c r="I17" s="10">
        <f t="shared" si="1"/>
        <v>182575.83</v>
      </c>
      <c r="J17" s="11">
        <f t="shared" si="2"/>
        <v>360.25222967640093</v>
      </c>
      <c r="K17" s="10">
        <v>78316.149999999994</v>
      </c>
      <c r="L17" s="11">
        <f t="shared" si="3"/>
        <v>154.53068271507499</v>
      </c>
      <c r="M17" s="1"/>
      <c r="N17" s="10">
        <v>104259.68</v>
      </c>
      <c r="O17" s="11">
        <f t="shared" si="4"/>
        <v>205.72154696132597</v>
      </c>
      <c r="P17" s="12"/>
      <c r="Q17" s="13">
        <v>7.2559987814378281E-3</v>
      </c>
      <c r="R17" s="13">
        <v>0</v>
      </c>
      <c r="S17" s="13">
        <v>4.3781260641126488E-2</v>
      </c>
      <c r="T17" s="13">
        <v>0.22956401184099778</v>
      </c>
      <c r="U17" s="13">
        <v>0.14613982584660851</v>
      </c>
      <c r="V17" s="13">
        <v>2.2102597041459434E-3</v>
      </c>
      <c r="W17" s="14">
        <f t="shared" si="5"/>
        <v>0.42895135681431656</v>
      </c>
      <c r="X17" s="13">
        <v>0</v>
      </c>
      <c r="Y17" s="13">
        <v>1.1900808557189636E-3</v>
      </c>
      <c r="Z17" s="13">
        <v>0.56985856232996446</v>
      </c>
      <c r="AA17" s="14">
        <f t="shared" si="6"/>
        <v>0.57104864318568349</v>
      </c>
    </row>
    <row r="18" spans="1:27" s="17" customFormat="1" ht="13.5" customHeight="1" x14ac:dyDescent="0.2">
      <c r="A18" s="37"/>
      <c r="B18" s="46" t="s">
        <v>238</v>
      </c>
      <c r="C18" s="7"/>
      <c r="D18" s="7"/>
      <c r="E18" s="7"/>
      <c r="F18" s="8"/>
      <c r="G18" s="9"/>
      <c r="H18" s="2"/>
      <c r="I18" s="10"/>
      <c r="J18" s="11"/>
      <c r="K18" s="10"/>
      <c r="L18" s="11"/>
      <c r="M18" s="1"/>
      <c r="N18" s="10"/>
      <c r="O18" s="11"/>
      <c r="P18" s="12"/>
      <c r="Q18" s="13"/>
      <c r="R18" s="13"/>
      <c r="S18" s="13"/>
      <c r="T18" s="13"/>
      <c r="U18" s="13"/>
      <c r="V18" s="40" t="s">
        <v>234</v>
      </c>
      <c r="W18" s="41">
        <f>SUM(W12:W17)/6</f>
        <v>0.37226622426398309</v>
      </c>
      <c r="X18" s="13"/>
      <c r="Y18" s="13"/>
      <c r="Z18" s="13"/>
      <c r="AA18" s="14"/>
    </row>
    <row r="19" spans="1:27" s="17" customFormat="1" ht="13.5" customHeight="1" x14ac:dyDescent="0.2">
      <c r="A19" s="37">
        <v>14</v>
      </c>
      <c r="B19" s="6" t="s">
        <v>48</v>
      </c>
      <c r="C19" s="7">
        <v>37708</v>
      </c>
      <c r="D19" s="7">
        <v>8294</v>
      </c>
      <c r="E19" s="7">
        <v>0</v>
      </c>
      <c r="F19" s="8">
        <v>134000</v>
      </c>
      <c r="G19" s="9">
        <f t="shared" si="0"/>
        <v>134000</v>
      </c>
      <c r="H19" s="2"/>
      <c r="I19" s="10">
        <f t="shared" si="1"/>
        <v>58503.53</v>
      </c>
      <c r="J19" s="11">
        <f t="shared" si="2"/>
        <v>436.59350746268655</v>
      </c>
      <c r="K19" s="10">
        <v>26476.65</v>
      </c>
      <c r="L19" s="11">
        <f t="shared" si="3"/>
        <v>197.58694029850747</v>
      </c>
      <c r="M19" s="1"/>
      <c r="N19" s="10">
        <v>32026.880000000001</v>
      </c>
      <c r="O19" s="11">
        <f t="shared" si="4"/>
        <v>239.0065671641791</v>
      </c>
      <c r="P19" s="12"/>
      <c r="Q19" s="13">
        <v>5.9873310208802778E-3</v>
      </c>
      <c r="R19" s="13">
        <v>0</v>
      </c>
      <c r="S19" s="13">
        <v>5.753174210171591E-2</v>
      </c>
      <c r="T19" s="13">
        <v>0.26444575224777034</v>
      </c>
      <c r="U19" s="13">
        <v>0.1219213609845423</v>
      </c>
      <c r="V19" s="13">
        <v>2.6788127143780897E-3</v>
      </c>
      <c r="W19" s="14">
        <f t="shared" si="5"/>
        <v>0.45256499906928699</v>
      </c>
      <c r="X19" s="13">
        <v>0</v>
      </c>
      <c r="Y19" s="13">
        <v>0</v>
      </c>
      <c r="Z19" s="13">
        <v>0.54743500093071307</v>
      </c>
      <c r="AA19" s="14">
        <f t="shared" si="6"/>
        <v>0.54743500093071307</v>
      </c>
    </row>
    <row r="20" spans="1:27" s="17" customFormat="1" ht="13.5" customHeight="1" x14ac:dyDescent="0.2">
      <c r="A20" s="37">
        <v>179</v>
      </c>
      <c r="B20" s="6" t="s">
        <v>106</v>
      </c>
      <c r="C20" s="7">
        <v>29479</v>
      </c>
      <c r="D20" s="7">
        <v>7338</v>
      </c>
      <c r="E20" s="7">
        <v>0</v>
      </c>
      <c r="F20" s="8">
        <v>93263</v>
      </c>
      <c r="G20" s="9">
        <f t="shared" si="0"/>
        <v>93263</v>
      </c>
      <c r="H20" s="2"/>
      <c r="I20" s="10">
        <f t="shared" si="1"/>
        <v>53771.138999999996</v>
      </c>
      <c r="J20" s="11">
        <f t="shared" si="2"/>
        <v>576.55382091504657</v>
      </c>
      <c r="K20" s="10">
        <v>17795.579000000002</v>
      </c>
      <c r="L20" s="11">
        <f t="shared" si="3"/>
        <v>190.81070735447068</v>
      </c>
      <c r="M20" s="1"/>
      <c r="N20" s="10">
        <v>35975.56</v>
      </c>
      <c r="O20" s="11">
        <f t="shared" si="4"/>
        <v>385.74311356057598</v>
      </c>
      <c r="P20" s="12"/>
      <c r="Q20" s="13">
        <v>4.5338448196159658E-3</v>
      </c>
      <c r="R20" s="13">
        <v>0</v>
      </c>
      <c r="S20" s="13">
        <v>2.7057265794574303E-2</v>
      </c>
      <c r="T20" s="13">
        <v>0.24566299404593234</v>
      </c>
      <c r="U20" s="13">
        <v>5.3009849763457684E-2</v>
      </c>
      <c r="V20" s="13">
        <v>6.864277135732609E-4</v>
      </c>
      <c r="W20" s="14">
        <f t="shared" si="5"/>
        <v>0.33095038213715361</v>
      </c>
      <c r="X20" s="13">
        <v>0</v>
      </c>
      <c r="Y20" s="13">
        <v>1.6021605939944849E-3</v>
      </c>
      <c r="Z20" s="13">
        <v>0.66744745726885213</v>
      </c>
      <c r="AA20" s="14">
        <f t="shared" si="6"/>
        <v>0.66904961786284645</v>
      </c>
    </row>
    <row r="21" spans="1:27" s="17" customFormat="1" ht="13.5" customHeight="1" x14ac:dyDescent="0.2">
      <c r="A21" s="37">
        <v>36</v>
      </c>
      <c r="B21" s="6" t="s">
        <v>82</v>
      </c>
      <c r="C21" s="7">
        <v>34333</v>
      </c>
      <c r="D21" s="7">
        <v>9240</v>
      </c>
      <c r="E21" s="7">
        <v>0</v>
      </c>
      <c r="F21" s="8">
        <v>114943</v>
      </c>
      <c r="G21" s="9">
        <f t="shared" si="0"/>
        <v>114943</v>
      </c>
      <c r="H21" s="2"/>
      <c r="I21" s="10">
        <f t="shared" si="1"/>
        <v>45955.58</v>
      </c>
      <c r="J21" s="11">
        <f t="shared" si="2"/>
        <v>399.81190677118224</v>
      </c>
      <c r="K21" s="10">
        <v>18031.79</v>
      </c>
      <c r="L21" s="11">
        <f t="shared" si="3"/>
        <v>156.87592980868777</v>
      </c>
      <c r="M21" s="1"/>
      <c r="N21" s="10">
        <v>27923.79</v>
      </c>
      <c r="O21" s="11">
        <f t="shared" si="4"/>
        <v>242.93597696249446</v>
      </c>
      <c r="P21" s="12"/>
      <c r="Q21" s="13">
        <v>6.5380526151557648E-3</v>
      </c>
      <c r="R21" s="13">
        <v>0</v>
      </c>
      <c r="S21" s="13">
        <v>4.7045429521289907E-2</v>
      </c>
      <c r="T21" s="13">
        <v>0.18126612698610267</v>
      </c>
      <c r="U21" s="13">
        <v>0.15572907577273531</v>
      </c>
      <c r="V21" s="13">
        <v>1.7956470139208339E-3</v>
      </c>
      <c r="W21" s="14">
        <f t="shared" si="5"/>
        <v>0.39237433190920451</v>
      </c>
      <c r="X21" s="13">
        <v>3.6602954418157703E-2</v>
      </c>
      <c r="Y21" s="13">
        <v>2.0247813214412697E-3</v>
      </c>
      <c r="Z21" s="13">
        <v>0.56899793235119656</v>
      </c>
      <c r="AA21" s="14">
        <f t="shared" si="6"/>
        <v>0.60762566809079555</v>
      </c>
    </row>
    <row r="22" spans="1:27" s="17" customFormat="1" ht="13.5" customHeight="1" x14ac:dyDescent="0.2">
      <c r="A22" s="37">
        <v>293</v>
      </c>
      <c r="B22" s="6" t="s">
        <v>49</v>
      </c>
      <c r="C22" s="7">
        <v>24010</v>
      </c>
      <c r="D22" s="7">
        <v>8473</v>
      </c>
      <c r="E22" s="7">
        <v>0</v>
      </c>
      <c r="F22" s="8">
        <v>75100</v>
      </c>
      <c r="G22" s="9">
        <f t="shared" si="0"/>
        <v>75100</v>
      </c>
      <c r="H22" s="2"/>
      <c r="I22" s="10">
        <f t="shared" si="1"/>
        <v>33866.589999999997</v>
      </c>
      <c r="J22" s="11">
        <f t="shared" si="2"/>
        <v>450.95326231691081</v>
      </c>
      <c r="K22" s="10">
        <v>15269.38</v>
      </c>
      <c r="L22" s="11">
        <f t="shared" si="3"/>
        <v>203.32063914780292</v>
      </c>
      <c r="M22" s="1"/>
      <c r="N22" s="10">
        <v>18597.21</v>
      </c>
      <c r="O22" s="11">
        <f t="shared" si="4"/>
        <v>247.63262316910786</v>
      </c>
      <c r="P22" s="12"/>
      <c r="Q22" s="13">
        <v>5.7965682402627491E-3</v>
      </c>
      <c r="R22" s="13">
        <v>0</v>
      </c>
      <c r="S22" s="13">
        <v>4.4991834135057591E-2</v>
      </c>
      <c r="T22" s="13">
        <v>0.26212293590822106</v>
      </c>
      <c r="U22" s="13">
        <v>0.135431</v>
      </c>
      <c r="V22" s="13">
        <v>2.5257931194135582E-3</v>
      </c>
      <c r="W22" s="14">
        <f t="shared" si="5"/>
        <v>0.45086854035201068</v>
      </c>
      <c r="X22" s="13">
        <v>0</v>
      </c>
      <c r="Y22" s="13">
        <v>2.1513828230122962E-3</v>
      </c>
      <c r="Z22" s="13">
        <v>0.54698000000000002</v>
      </c>
      <c r="AA22" s="14">
        <f t="shared" si="6"/>
        <v>0.54913145964798937</v>
      </c>
    </row>
    <row r="23" spans="1:27" s="17" customFormat="1" ht="13.5" customHeight="1" x14ac:dyDescent="0.2">
      <c r="A23" s="37">
        <v>103</v>
      </c>
      <c r="B23" s="6" t="s">
        <v>95</v>
      </c>
      <c r="C23" s="7">
        <v>29400</v>
      </c>
      <c r="D23" s="7">
        <v>10407</v>
      </c>
      <c r="E23" s="7">
        <v>0</v>
      </c>
      <c r="F23" s="8">
        <v>73541</v>
      </c>
      <c r="G23" s="9">
        <f t="shared" si="0"/>
        <v>73541</v>
      </c>
      <c r="H23" s="2"/>
      <c r="I23" s="10">
        <f t="shared" si="1"/>
        <v>27867.24</v>
      </c>
      <c r="J23" s="11">
        <f t="shared" si="2"/>
        <v>378.9347438843638</v>
      </c>
      <c r="K23" s="10">
        <v>9980.59</v>
      </c>
      <c r="L23" s="11">
        <f t="shared" si="3"/>
        <v>135.71463537346514</v>
      </c>
      <c r="M23" s="1"/>
      <c r="N23" s="10">
        <v>17886.650000000001</v>
      </c>
      <c r="O23" s="11">
        <f t="shared" si="4"/>
        <v>243.22010851089868</v>
      </c>
      <c r="P23" s="12"/>
      <c r="Q23" s="13">
        <v>6.8980638197395933E-3</v>
      </c>
      <c r="R23" s="13">
        <v>0</v>
      </c>
      <c r="S23" s="13">
        <v>1.4680319974278041E-2</v>
      </c>
      <c r="T23" s="13">
        <v>0.15558986106984399</v>
      </c>
      <c r="U23" s="13">
        <v>0.18097953008622308</v>
      </c>
      <c r="V23" s="13">
        <v>0</v>
      </c>
      <c r="W23" s="14">
        <f t="shared" si="5"/>
        <v>0.35814777495008476</v>
      </c>
      <c r="X23" s="13">
        <v>0</v>
      </c>
      <c r="Y23" s="13">
        <v>0</v>
      </c>
      <c r="Z23" s="13">
        <v>0.64185222504991524</v>
      </c>
      <c r="AA23" s="14">
        <f t="shared" si="6"/>
        <v>0.64185222504991524</v>
      </c>
    </row>
    <row r="24" spans="1:27" s="17" customFormat="1" ht="13.5" customHeight="1" x14ac:dyDescent="0.2">
      <c r="A24" s="37">
        <v>55</v>
      </c>
      <c r="B24" s="6" t="s">
        <v>97</v>
      </c>
      <c r="C24" s="7">
        <v>23511</v>
      </c>
      <c r="D24" s="7">
        <v>9867</v>
      </c>
      <c r="E24" s="7">
        <v>0</v>
      </c>
      <c r="F24" s="8">
        <v>74948</v>
      </c>
      <c r="G24" s="9">
        <f t="shared" si="0"/>
        <v>74948</v>
      </c>
      <c r="H24" s="2"/>
      <c r="I24" s="10">
        <f t="shared" si="1"/>
        <v>31402.112519999995</v>
      </c>
      <c r="J24" s="11">
        <f t="shared" si="2"/>
        <v>418.98533009553285</v>
      </c>
      <c r="K24" s="10">
        <v>11107.996364767587</v>
      </c>
      <c r="L24" s="11">
        <f t="shared" si="3"/>
        <v>148.2093766980785</v>
      </c>
      <c r="M24" s="1"/>
      <c r="N24" s="10">
        <v>20294.116155232408</v>
      </c>
      <c r="O24" s="11">
        <f t="shared" si="4"/>
        <v>270.77595339745432</v>
      </c>
      <c r="P24" s="12"/>
      <c r="Q24" s="13">
        <v>6.2387522455766304E-3</v>
      </c>
      <c r="R24" s="13">
        <v>0</v>
      </c>
      <c r="S24" s="13">
        <v>3.8532439472960658E-2</v>
      </c>
      <c r="T24" s="13">
        <v>0.27996683326322913</v>
      </c>
      <c r="U24" s="13">
        <v>2.5696360379769766E-2</v>
      </c>
      <c r="V24" s="13">
        <v>3.2996622345581126E-3</v>
      </c>
      <c r="W24" s="14">
        <f t="shared" si="5"/>
        <v>0.35373404759609428</v>
      </c>
      <c r="X24" s="13">
        <v>0</v>
      </c>
      <c r="Y24" s="13">
        <v>3.6673186318522032E-4</v>
      </c>
      <c r="Z24" s="13">
        <v>0.64589922054072058</v>
      </c>
      <c r="AA24" s="14">
        <f t="shared" si="6"/>
        <v>0.64626595240390572</v>
      </c>
    </row>
    <row r="25" spans="1:27" s="17" customFormat="1" ht="13.5" customHeight="1" x14ac:dyDescent="0.2">
      <c r="A25" s="37">
        <v>123</v>
      </c>
      <c r="B25" s="6" t="s">
        <v>180</v>
      </c>
      <c r="C25" s="7">
        <v>39610</v>
      </c>
      <c r="D25" s="7">
        <v>9860</v>
      </c>
      <c r="E25" s="7">
        <v>0</v>
      </c>
      <c r="F25" s="8">
        <v>109140</v>
      </c>
      <c r="G25" s="9">
        <f t="shared" si="0"/>
        <v>109140</v>
      </c>
      <c r="H25" s="2"/>
      <c r="I25" s="10">
        <f t="shared" si="1"/>
        <v>47453.670000000006</v>
      </c>
      <c r="J25" s="11">
        <f t="shared" si="2"/>
        <v>434.79631665750418</v>
      </c>
      <c r="K25" s="10">
        <v>9220.51</v>
      </c>
      <c r="L25" s="11">
        <f t="shared" si="3"/>
        <v>84.483324170789814</v>
      </c>
      <c r="M25" s="1"/>
      <c r="N25" s="10">
        <v>38233.160000000003</v>
      </c>
      <c r="O25" s="11">
        <f t="shared" si="4"/>
        <v>350.31299248671434</v>
      </c>
      <c r="P25" s="12"/>
      <c r="Q25" s="13">
        <v>6.01196914801321E-3</v>
      </c>
      <c r="R25" s="13">
        <v>0</v>
      </c>
      <c r="S25" s="13">
        <v>3.3976297302189692E-2</v>
      </c>
      <c r="T25" s="13">
        <v>0.13858338037922041</v>
      </c>
      <c r="U25" s="13">
        <v>1.2174190110058929E-2</v>
      </c>
      <c r="V25" s="13">
        <v>3.5596825282428104E-3</v>
      </c>
      <c r="W25" s="14">
        <f t="shared" si="5"/>
        <v>0.19430551946772504</v>
      </c>
      <c r="X25" s="13">
        <v>0</v>
      </c>
      <c r="Y25" s="13">
        <v>3.9533296370965616E-4</v>
      </c>
      <c r="Z25" s="13">
        <v>0.80529914756856524</v>
      </c>
      <c r="AA25" s="14">
        <f t="shared" si="6"/>
        <v>0.80569448053227488</v>
      </c>
    </row>
    <row r="26" spans="1:27" s="17" customFormat="1" ht="13.5" customHeight="1" x14ac:dyDescent="0.2">
      <c r="A26" s="37"/>
      <c r="B26" s="46" t="s">
        <v>239</v>
      </c>
      <c r="C26" s="7"/>
      <c r="D26" s="7"/>
      <c r="E26" s="7"/>
      <c r="F26" s="8"/>
      <c r="G26" s="9"/>
      <c r="H26" s="2"/>
      <c r="I26" s="10"/>
      <c r="J26" s="11"/>
      <c r="K26" s="10"/>
      <c r="L26" s="11"/>
      <c r="M26" s="1"/>
      <c r="N26" s="10"/>
      <c r="O26" s="11"/>
      <c r="P26" s="12"/>
      <c r="Q26" s="13"/>
      <c r="R26" s="13"/>
      <c r="S26" s="13"/>
      <c r="T26" s="13"/>
      <c r="U26" s="13"/>
      <c r="V26" s="40" t="s">
        <v>234</v>
      </c>
      <c r="W26" s="41">
        <f>SUM(W19:W25)/7</f>
        <v>0.36184937078308005</v>
      </c>
      <c r="X26" s="13"/>
      <c r="Y26" s="13"/>
      <c r="Z26" s="13"/>
      <c r="AA26" s="14"/>
    </row>
    <row r="27" spans="1:27" s="17" customFormat="1" ht="13.5" customHeight="1" x14ac:dyDescent="0.2">
      <c r="A27" s="37">
        <v>186</v>
      </c>
      <c r="B27" s="6" t="s">
        <v>54</v>
      </c>
      <c r="C27" s="7">
        <v>67872</v>
      </c>
      <c r="D27" s="7">
        <v>0</v>
      </c>
      <c r="E27" s="7">
        <v>3681</v>
      </c>
      <c r="F27" s="8">
        <v>160322</v>
      </c>
      <c r="G27" s="9">
        <f t="shared" si="0"/>
        <v>161855.75</v>
      </c>
      <c r="H27" s="18" t="s">
        <v>33</v>
      </c>
      <c r="I27" s="10">
        <f t="shared" si="1"/>
        <v>32753.119999999999</v>
      </c>
      <c r="J27" s="11">
        <f t="shared" si="2"/>
        <v>202.35994087327759</v>
      </c>
      <c r="K27" s="10">
        <v>14387.64</v>
      </c>
      <c r="L27" s="11">
        <f t="shared" si="3"/>
        <v>88.891744655348973</v>
      </c>
      <c r="M27" s="1"/>
      <c r="N27" s="10">
        <v>18365.48</v>
      </c>
      <c r="O27" s="11">
        <f t="shared" si="4"/>
        <v>113.46819621792862</v>
      </c>
      <c r="P27" s="12"/>
      <c r="Q27" s="13">
        <v>1.2795116923212202E-2</v>
      </c>
      <c r="R27" s="13">
        <v>0</v>
      </c>
      <c r="S27" s="13">
        <v>5.456579403733141E-2</v>
      </c>
      <c r="T27" s="13">
        <v>0.37191449242087476</v>
      </c>
      <c r="U27" s="13">
        <v>0</v>
      </c>
      <c r="V27" s="13">
        <v>0</v>
      </c>
      <c r="W27" s="14">
        <f t="shared" si="5"/>
        <v>0.43927540338141829</v>
      </c>
      <c r="X27" s="13">
        <v>0</v>
      </c>
      <c r="Y27" s="13">
        <v>0</v>
      </c>
      <c r="Z27" s="13">
        <v>0.56072459661858165</v>
      </c>
      <c r="AA27" s="14">
        <f t="shared" si="6"/>
        <v>0.56072459661858165</v>
      </c>
    </row>
    <row r="28" spans="1:27" s="17" customFormat="1" ht="13.5" customHeight="1" x14ac:dyDescent="0.2">
      <c r="A28" s="37">
        <v>190</v>
      </c>
      <c r="B28" s="6" t="s">
        <v>124</v>
      </c>
      <c r="C28" s="7">
        <v>32106</v>
      </c>
      <c r="D28" s="7">
        <v>0</v>
      </c>
      <c r="E28" s="7">
        <v>5875</v>
      </c>
      <c r="F28" s="8">
        <v>56788</v>
      </c>
      <c r="G28" s="9">
        <f t="shared" si="0"/>
        <v>59235.916666666664</v>
      </c>
      <c r="H28" s="18" t="s">
        <v>33</v>
      </c>
      <c r="I28" s="10">
        <f t="shared" si="1"/>
        <v>16099.047693687979</v>
      </c>
      <c r="J28" s="11">
        <f t="shared" si="2"/>
        <v>271.77848507487118</v>
      </c>
      <c r="K28" s="10">
        <v>4668.2</v>
      </c>
      <c r="L28" s="11">
        <f t="shared" si="3"/>
        <v>78.806917537361201</v>
      </c>
      <c r="M28" s="1"/>
      <c r="N28" s="10">
        <v>11430.847693687978</v>
      </c>
      <c r="O28" s="11">
        <f t="shared" si="4"/>
        <v>192.97156753750994</v>
      </c>
      <c r="P28" s="16" t="s">
        <v>29</v>
      </c>
      <c r="Q28" s="13">
        <v>9.2204211593335111E-3</v>
      </c>
      <c r="R28" s="13">
        <v>0</v>
      </c>
      <c r="S28" s="13">
        <v>0</v>
      </c>
      <c r="T28" s="13">
        <v>0.28074704081857471</v>
      </c>
      <c r="U28" s="13">
        <v>0</v>
      </c>
      <c r="V28" s="13">
        <v>0</v>
      </c>
      <c r="W28" s="14">
        <f t="shared" si="5"/>
        <v>0.28996746197790824</v>
      </c>
      <c r="X28" s="13">
        <v>0</v>
      </c>
      <c r="Y28" s="13">
        <v>0</v>
      </c>
      <c r="Z28" s="13">
        <v>0.71003253802209176</v>
      </c>
      <c r="AA28" s="14">
        <f t="shared" si="6"/>
        <v>0.71003253802209176</v>
      </c>
    </row>
    <row r="29" spans="1:27" s="17" customFormat="1" ht="13.5" customHeight="1" x14ac:dyDescent="0.2">
      <c r="A29" s="37">
        <v>429</v>
      </c>
      <c r="B29" s="6" t="s">
        <v>123</v>
      </c>
      <c r="C29" s="7">
        <v>45962</v>
      </c>
      <c r="D29" s="7">
        <v>0</v>
      </c>
      <c r="E29" s="7">
        <v>755</v>
      </c>
      <c r="F29" s="8">
        <v>108177</v>
      </c>
      <c r="G29" s="9">
        <f t="shared" si="0"/>
        <v>108491.58333333333</v>
      </c>
      <c r="H29" s="18" t="s">
        <v>33</v>
      </c>
      <c r="I29" s="10">
        <f t="shared" si="1"/>
        <v>52445.96</v>
      </c>
      <c r="J29" s="11">
        <f t="shared" si="2"/>
        <v>483.41040280390416</v>
      </c>
      <c r="K29" s="10">
        <v>15352.13</v>
      </c>
      <c r="L29" s="11">
        <f t="shared" si="3"/>
        <v>141.50526269702951</v>
      </c>
      <c r="M29" s="1"/>
      <c r="N29" s="10">
        <v>37093.83</v>
      </c>
      <c r="O29" s="11">
        <f t="shared" si="4"/>
        <v>341.90514010687468</v>
      </c>
      <c r="P29" s="12"/>
      <c r="Q29" s="13">
        <v>5.3916450380544082E-3</v>
      </c>
      <c r="R29" s="13">
        <v>0</v>
      </c>
      <c r="S29" s="13">
        <v>6.6846712311110335E-2</v>
      </c>
      <c r="T29" s="13">
        <v>0.11085982599994355</v>
      </c>
      <c r="U29" s="13">
        <v>0.10741723480702804</v>
      </c>
      <c r="V29" s="13">
        <v>2.2074150230065384E-3</v>
      </c>
      <c r="W29" s="14">
        <f t="shared" si="5"/>
        <v>0.29272283317914288</v>
      </c>
      <c r="X29" s="13">
        <v>0</v>
      </c>
      <c r="Y29" s="13">
        <v>1.9181649072683578E-4</v>
      </c>
      <c r="Z29" s="13">
        <v>0.7070853503301302</v>
      </c>
      <c r="AA29" s="14">
        <f t="shared" si="6"/>
        <v>0.70727716682085717</v>
      </c>
    </row>
    <row r="30" spans="1:27" s="17" customFormat="1" ht="13.5" customHeight="1" x14ac:dyDescent="0.2">
      <c r="A30" s="37">
        <v>183</v>
      </c>
      <c r="B30" s="6" t="s">
        <v>64</v>
      </c>
      <c r="C30" s="7">
        <v>55657</v>
      </c>
      <c r="D30" s="7">
        <v>13783</v>
      </c>
      <c r="E30" s="7">
        <v>1687</v>
      </c>
      <c r="F30" s="8">
        <v>156618</v>
      </c>
      <c r="G30" s="9">
        <f t="shared" si="0"/>
        <v>157320.91666666666</v>
      </c>
      <c r="H30" s="18" t="s">
        <v>33</v>
      </c>
      <c r="I30" s="10">
        <f t="shared" si="1"/>
        <v>62054.78</v>
      </c>
      <c r="J30" s="11">
        <f t="shared" si="2"/>
        <v>394.44710414116372</v>
      </c>
      <c r="K30" s="10">
        <v>26263.82</v>
      </c>
      <c r="L30" s="11">
        <f t="shared" si="3"/>
        <v>166.94423447613187</v>
      </c>
      <c r="M30" s="1"/>
      <c r="N30" s="10">
        <v>35790.959999999999</v>
      </c>
      <c r="O30" s="11">
        <f t="shared" si="4"/>
        <v>227.50286966503185</v>
      </c>
      <c r="P30" s="12"/>
      <c r="Q30" s="13">
        <v>6.597396687249556E-3</v>
      </c>
      <c r="R30" s="13">
        <v>0</v>
      </c>
      <c r="S30" s="13">
        <v>2.9242066445163448E-2</v>
      </c>
      <c r="T30" s="13">
        <v>0.29464321684808165</v>
      </c>
      <c r="U30" s="13">
        <v>8.8732729372338448E-2</v>
      </c>
      <c r="V30" s="13">
        <v>4.0206411174127116E-3</v>
      </c>
      <c r="W30" s="14">
        <f t="shared" si="5"/>
        <v>0.42323605047024582</v>
      </c>
      <c r="X30" s="13">
        <v>0</v>
      </c>
      <c r="Y30" s="13">
        <v>6.5442178668589273E-4</v>
      </c>
      <c r="Z30" s="13">
        <v>0.57610952774306834</v>
      </c>
      <c r="AA30" s="14">
        <f t="shared" si="6"/>
        <v>0.57676394952975418</v>
      </c>
    </row>
    <row r="31" spans="1:27" s="17" customFormat="1" ht="13.5" customHeight="1" x14ac:dyDescent="0.2">
      <c r="A31" s="37">
        <v>601</v>
      </c>
      <c r="B31" s="6" t="s">
        <v>91</v>
      </c>
      <c r="C31" s="7">
        <v>35115</v>
      </c>
      <c r="D31" s="7">
        <v>2871</v>
      </c>
      <c r="E31" s="7">
        <v>7200</v>
      </c>
      <c r="F31" s="8">
        <v>74561</v>
      </c>
      <c r="G31" s="9">
        <f t="shared" si="0"/>
        <v>77561</v>
      </c>
      <c r="H31" s="18" t="s">
        <v>33</v>
      </c>
      <c r="I31" s="10">
        <f t="shared" si="1"/>
        <v>31006.920000000002</v>
      </c>
      <c r="J31" s="11">
        <f t="shared" si="2"/>
        <v>399.77462900168905</v>
      </c>
      <c r="K31" s="10">
        <v>11673.34</v>
      </c>
      <c r="L31" s="11">
        <f t="shared" si="3"/>
        <v>150.50527971532085</v>
      </c>
      <c r="M31" s="1"/>
      <c r="N31" s="10">
        <v>19333.580000000002</v>
      </c>
      <c r="O31" s="11">
        <f t="shared" si="4"/>
        <v>249.26934928636814</v>
      </c>
      <c r="P31" s="12"/>
      <c r="Q31" s="13">
        <v>6.2856936451604999E-3</v>
      </c>
      <c r="R31" s="13">
        <v>0</v>
      </c>
      <c r="S31" s="13">
        <v>4.3532217969408121E-2</v>
      </c>
      <c r="T31" s="13">
        <v>0.31606622005668411</v>
      </c>
      <c r="U31" s="13">
        <v>5.0311349853516575E-3</v>
      </c>
      <c r="V31" s="13">
        <v>5.560049176119396E-3</v>
      </c>
      <c r="W31" s="14">
        <f t="shared" si="5"/>
        <v>0.37647531583272376</v>
      </c>
      <c r="X31" s="13">
        <v>0</v>
      </c>
      <c r="Y31" s="13">
        <v>0</v>
      </c>
      <c r="Z31" s="13">
        <v>0.62352468416727624</v>
      </c>
      <c r="AA31" s="14">
        <f t="shared" si="6"/>
        <v>0.62352468416727624</v>
      </c>
    </row>
    <row r="32" spans="1:27" s="17" customFormat="1" ht="13.5" customHeight="1" x14ac:dyDescent="0.2">
      <c r="A32" s="37">
        <v>324</v>
      </c>
      <c r="B32" s="6" t="s">
        <v>52</v>
      </c>
      <c r="C32" s="7">
        <v>37188</v>
      </c>
      <c r="D32" s="7">
        <v>11675</v>
      </c>
      <c r="E32" s="7">
        <v>225</v>
      </c>
      <c r="F32" s="8">
        <v>117207</v>
      </c>
      <c r="G32" s="9">
        <f t="shared" si="0"/>
        <v>117300.75</v>
      </c>
      <c r="H32" s="18" t="s">
        <v>33</v>
      </c>
      <c r="I32" s="10">
        <f t="shared" si="1"/>
        <v>46553.770000000004</v>
      </c>
      <c r="J32" s="11">
        <f t="shared" si="2"/>
        <v>396.87529704626786</v>
      </c>
      <c r="K32" s="10">
        <v>20806.97</v>
      </c>
      <c r="L32" s="11">
        <f t="shared" si="3"/>
        <v>177.38138929205482</v>
      </c>
      <c r="M32" s="1"/>
      <c r="N32" s="10">
        <v>25746.799999999999</v>
      </c>
      <c r="O32" s="11">
        <f t="shared" si="4"/>
        <v>219.49390775421298</v>
      </c>
      <c r="P32" s="12"/>
      <c r="Q32" s="13">
        <v>6.5812070644332352E-3</v>
      </c>
      <c r="R32" s="13">
        <v>0</v>
      </c>
      <c r="S32" s="13">
        <v>7.686574041157139E-2</v>
      </c>
      <c r="T32" s="13">
        <v>0.22363688268425952</v>
      </c>
      <c r="U32" s="13">
        <v>0.1390093648699128</v>
      </c>
      <c r="V32" s="13">
        <v>8.5170330995749651E-4</v>
      </c>
      <c r="W32" s="14">
        <f t="shared" si="5"/>
        <v>0.4469448983401344</v>
      </c>
      <c r="X32" s="13">
        <v>0</v>
      </c>
      <c r="Y32" s="13">
        <v>3.4068132398299856E-3</v>
      </c>
      <c r="Z32" s="13">
        <v>0.54964828842003555</v>
      </c>
      <c r="AA32" s="14">
        <f t="shared" si="6"/>
        <v>0.55305510165986549</v>
      </c>
    </row>
    <row r="33" spans="1:27" s="17" customFormat="1" ht="13.5" customHeight="1" x14ac:dyDescent="0.2">
      <c r="A33" s="37">
        <v>89</v>
      </c>
      <c r="B33" s="6" t="s">
        <v>53</v>
      </c>
      <c r="C33" s="7">
        <v>46069</v>
      </c>
      <c r="D33" s="7">
        <v>724</v>
      </c>
      <c r="E33" s="7">
        <v>21483</v>
      </c>
      <c r="F33" s="8">
        <v>57563</v>
      </c>
      <c r="G33" s="9">
        <f t="shared" si="0"/>
        <v>66514.25</v>
      </c>
      <c r="H33" s="18" t="s">
        <v>33</v>
      </c>
      <c r="I33" s="10">
        <f t="shared" si="1"/>
        <v>35127.61</v>
      </c>
      <c r="J33" s="11">
        <f t="shared" si="2"/>
        <v>528.12156793469069</v>
      </c>
      <c r="K33" s="10">
        <v>15446.16</v>
      </c>
      <c r="L33" s="11">
        <f t="shared" si="3"/>
        <v>232.2233205666455</v>
      </c>
      <c r="M33" s="1"/>
      <c r="N33" s="10">
        <v>19681.45</v>
      </c>
      <c r="O33" s="11">
        <f t="shared" si="4"/>
        <v>295.89824736804519</v>
      </c>
      <c r="P33" s="12"/>
      <c r="Q33" s="13">
        <v>4.2835251245387888E-3</v>
      </c>
      <c r="R33" s="13">
        <v>1.7080581343279546E-4</v>
      </c>
      <c r="S33" s="13">
        <v>1.7080581343279545E-2</v>
      </c>
      <c r="T33" s="13">
        <v>0.26464738136184046</v>
      </c>
      <c r="U33" s="13">
        <v>0.15116599165158121</v>
      </c>
      <c r="V33" s="13">
        <v>2.3673685741785449E-3</v>
      </c>
      <c r="W33" s="14">
        <f t="shared" si="5"/>
        <v>0.43971565386885131</v>
      </c>
      <c r="X33" s="13">
        <v>0</v>
      </c>
      <c r="Y33" s="13">
        <v>3.1385568218276166E-3</v>
      </c>
      <c r="Z33" s="13">
        <v>0.55714578930932113</v>
      </c>
      <c r="AA33" s="14">
        <f t="shared" si="6"/>
        <v>0.56028434613114875</v>
      </c>
    </row>
    <row r="34" spans="1:27" s="17" customFormat="1" ht="13.5" customHeight="1" x14ac:dyDescent="0.2">
      <c r="A34" s="37">
        <v>34</v>
      </c>
      <c r="B34" s="6" t="s">
        <v>143</v>
      </c>
      <c r="C34" s="7">
        <v>23186</v>
      </c>
      <c r="D34" s="7">
        <v>3982</v>
      </c>
      <c r="E34" s="7">
        <v>1972</v>
      </c>
      <c r="F34" s="8">
        <v>62563</v>
      </c>
      <c r="G34" s="9">
        <f t="shared" si="0"/>
        <v>63384.666666666664</v>
      </c>
      <c r="H34" s="18" t="s">
        <v>33</v>
      </c>
      <c r="I34" s="10">
        <f t="shared" si="1"/>
        <v>27291.050000000003</v>
      </c>
      <c r="J34" s="11">
        <f t="shared" si="2"/>
        <v>430.56233368743239</v>
      </c>
      <c r="K34" s="10">
        <v>6842.99</v>
      </c>
      <c r="L34" s="11">
        <f t="shared" si="3"/>
        <v>107.95970634327966</v>
      </c>
      <c r="M34" s="1"/>
      <c r="N34" s="10">
        <v>20448.060000000001</v>
      </c>
      <c r="O34" s="11">
        <f t="shared" si="4"/>
        <v>322.60262734415267</v>
      </c>
      <c r="P34" s="12"/>
      <c r="Q34" s="13">
        <v>5.9924407452259989E-3</v>
      </c>
      <c r="R34" s="13">
        <v>0</v>
      </c>
      <c r="S34" s="13">
        <v>4.5870715857396473E-2</v>
      </c>
      <c r="T34" s="13">
        <v>0.16613175381672746</v>
      </c>
      <c r="U34" s="13">
        <v>3.089071325581097E-2</v>
      </c>
      <c r="V34" s="13">
        <v>1.8555533773892906E-3</v>
      </c>
      <c r="W34" s="14">
        <f t="shared" si="5"/>
        <v>0.25074117705255017</v>
      </c>
      <c r="X34" s="13">
        <v>0</v>
      </c>
      <c r="Y34" s="13">
        <v>3.022969068614069E-4</v>
      </c>
      <c r="Z34" s="13">
        <v>0.74895652604058838</v>
      </c>
      <c r="AA34" s="14">
        <f t="shared" si="6"/>
        <v>0.74925882294744972</v>
      </c>
    </row>
    <row r="35" spans="1:27" s="17" customFormat="1" ht="13.5" customHeight="1" x14ac:dyDescent="0.2">
      <c r="A35" s="37">
        <v>143</v>
      </c>
      <c r="B35" s="6" t="s">
        <v>117</v>
      </c>
      <c r="C35" s="7">
        <v>14838</v>
      </c>
      <c r="D35" s="7">
        <v>8127</v>
      </c>
      <c r="E35" s="7">
        <v>100</v>
      </c>
      <c r="F35" s="8">
        <v>51082</v>
      </c>
      <c r="G35" s="9">
        <f t="shared" si="0"/>
        <v>51123.666666666664</v>
      </c>
      <c r="H35" s="18" t="s">
        <v>33</v>
      </c>
      <c r="I35" s="10">
        <f t="shared" si="1"/>
        <v>25636.84</v>
      </c>
      <c r="J35" s="11">
        <f t="shared" si="2"/>
        <v>501.46716132776083</v>
      </c>
      <c r="K35" s="10">
        <v>7931.45</v>
      </c>
      <c r="L35" s="11">
        <f t="shared" si="3"/>
        <v>155.14243240247504</v>
      </c>
      <c r="M35" s="1"/>
      <c r="N35" s="10">
        <v>17705.39</v>
      </c>
      <c r="O35" s="11">
        <f t="shared" si="4"/>
        <v>346.32472892528574</v>
      </c>
      <c r="P35" s="12"/>
      <c r="Q35" s="13">
        <v>5.2085202388437888E-3</v>
      </c>
      <c r="R35" s="13">
        <v>9.7515918498535706E-2</v>
      </c>
      <c r="S35" s="13">
        <v>3.2720101229324679E-2</v>
      </c>
      <c r="T35" s="13">
        <v>0.15778816734043666</v>
      </c>
      <c r="U35" s="13">
        <v>1.5984029232931983E-2</v>
      </c>
      <c r="V35" s="13">
        <v>1.603161700115927E-4</v>
      </c>
      <c r="W35" s="14">
        <f t="shared" si="5"/>
        <v>0.30937705271008437</v>
      </c>
      <c r="X35" s="13">
        <v>0</v>
      </c>
      <c r="Y35" s="13">
        <v>7.8480811207621536E-3</v>
      </c>
      <c r="Z35" s="13">
        <v>0.68277486616915339</v>
      </c>
      <c r="AA35" s="14">
        <f t="shared" si="6"/>
        <v>0.69062294728991558</v>
      </c>
    </row>
    <row r="36" spans="1:27" s="17" customFormat="1" ht="13.5" customHeight="1" x14ac:dyDescent="0.2">
      <c r="A36" s="37">
        <v>12</v>
      </c>
      <c r="B36" s="6" t="s">
        <v>96</v>
      </c>
      <c r="C36" s="7">
        <v>37894</v>
      </c>
      <c r="D36" s="7">
        <v>0</v>
      </c>
      <c r="E36" s="7">
        <v>0</v>
      </c>
      <c r="F36" s="8">
        <v>80963</v>
      </c>
      <c r="G36" s="9">
        <f t="shared" si="0"/>
        <v>80963</v>
      </c>
      <c r="H36" s="2"/>
      <c r="I36" s="10">
        <f t="shared" si="1"/>
        <v>30783.38</v>
      </c>
      <c r="J36" s="11">
        <f t="shared" si="2"/>
        <v>380.21540703778271</v>
      </c>
      <c r="K36" s="10">
        <v>10986.54</v>
      </c>
      <c r="L36" s="11">
        <f t="shared" si="3"/>
        <v>135.69828193125255</v>
      </c>
      <c r="M36" s="1"/>
      <c r="N36" s="10">
        <v>19796.84</v>
      </c>
      <c r="O36" s="11">
        <f t="shared" si="4"/>
        <v>244.51712510653013</v>
      </c>
      <c r="P36" s="12"/>
      <c r="Q36" s="13">
        <v>6.875138467575685E-3</v>
      </c>
      <c r="R36" s="13">
        <v>0</v>
      </c>
      <c r="S36" s="13">
        <v>3.365939672641536E-2</v>
      </c>
      <c r="T36" s="13">
        <v>0.27485026010788938</v>
      </c>
      <c r="U36" s="13">
        <v>3.5147862255541791E-2</v>
      </c>
      <c r="V36" s="13">
        <v>6.3657726994241701E-3</v>
      </c>
      <c r="W36" s="14">
        <f t="shared" si="5"/>
        <v>0.35689843025684642</v>
      </c>
      <c r="X36" s="13">
        <v>0</v>
      </c>
      <c r="Y36" s="13">
        <v>0</v>
      </c>
      <c r="Z36" s="13">
        <v>0.64310156974315358</v>
      </c>
      <c r="AA36" s="14">
        <f t="shared" si="6"/>
        <v>0.64310156974315358</v>
      </c>
    </row>
    <row r="37" spans="1:27" s="17" customFormat="1" ht="13.5" customHeight="1" x14ac:dyDescent="0.2">
      <c r="A37" s="37">
        <v>878</v>
      </c>
      <c r="B37" s="6" t="s">
        <v>56</v>
      </c>
      <c r="C37" s="7">
        <v>41104</v>
      </c>
      <c r="D37" s="7">
        <v>0</v>
      </c>
      <c r="E37" s="7">
        <v>0</v>
      </c>
      <c r="F37" s="8">
        <v>102756</v>
      </c>
      <c r="G37" s="9">
        <f t="shared" si="0"/>
        <v>102756</v>
      </c>
      <c r="H37" s="2"/>
      <c r="I37" s="10">
        <f t="shared" si="1"/>
        <v>27886.58</v>
      </c>
      <c r="J37" s="11">
        <f t="shared" si="2"/>
        <v>271.38639106232239</v>
      </c>
      <c r="K37" s="10">
        <v>12078.84</v>
      </c>
      <c r="L37" s="11">
        <f t="shared" si="3"/>
        <v>117.54875627700572</v>
      </c>
      <c r="M37" s="1"/>
      <c r="N37" s="10">
        <v>15807.74</v>
      </c>
      <c r="O37" s="11">
        <f t="shared" si="4"/>
        <v>153.83763478531668</v>
      </c>
      <c r="P37" s="12"/>
      <c r="Q37" s="13">
        <v>9.6322317042821307E-3</v>
      </c>
      <c r="R37" s="13">
        <v>0</v>
      </c>
      <c r="S37" s="13">
        <v>4.3420168410755272E-2</v>
      </c>
      <c r="T37" s="13">
        <v>0.26642349115596103</v>
      </c>
      <c r="U37" s="13">
        <v>0.11366578476098538</v>
      </c>
      <c r="V37" s="13">
        <v>0</v>
      </c>
      <c r="W37" s="14">
        <f t="shared" si="5"/>
        <v>0.43314167603198384</v>
      </c>
      <c r="X37" s="13">
        <v>0</v>
      </c>
      <c r="Y37" s="13">
        <v>3.8599211520380051E-3</v>
      </c>
      <c r="Z37" s="13">
        <v>0.56299840281597813</v>
      </c>
      <c r="AA37" s="14">
        <f t="shared" si="6"/>
        <v>0.56685832396801616</v>
      </c>
    </row>
    <row r="38" spans="1:27" s="17" customFormat="1" ht="13.5" customHeight="1" x14ac:dyDescent="0.2">
      <c r="A38" s="37">
        <v>88</v>
      </c>
      <c r="B38" s="6" t="s">
        <v>36</v>
      </c>
      <c r="C38" s="7">
        <v>34269</v>
      </c>
      <c r="D38" s="7">
        <v>10</v>
      </c>
      <c r="E38" s="7">
        <v>12079</v>
      </c>
      <c r="F38" s="8">
        <v>58182</v>
      </c>
      <c r="G38" s="9">
        <f t="shared" si="0"/>
        <v>63214.916666666664</v>
      </c>
      <c r="H38" s="18" t="s">
        <v>33</v>
      </c>
      <c r="I38" s="10">
        <f t="shared" si="1"/>
        <v>25010.54156091973</v>
      </c>
      <c r="J38" s="11">
        <f t="shared" si="2"/>
        <v>395.64303616503588</v>
      </c>
      <c r="K38" s="10">
        <v>12771.99</v>
      </c>
      <c r="L38" s="11">
        <f t="shared" si="3"/>
        <v>202.04076305829716</v>
      </c>
      <c r="M38" s="1"/>
      <c r="N38" s="10">
        <v>12238.551560919732</v>
      </c>
      <c r="O38" s="11">
        <f t="shared" si="4"/>
        <v>193.60227310673878</v>
      </c>
      <c r="P38" s="16" t="s">
        <v>29</v>
      </c>
      <c r="Q38" s="13">
        <v>6.080924393266963E-3</v>
      </c>
      <c r="R38" s="13">
        <v>0</v>
      </c>
      <c r="S38" s="13">
        <v>6.3417296389588582E-2</v>
      </c>
      <c r="T38" s="13">
        <v>0.43940626124505217</v>
      </c>
      <c r="U38" s="13">
        <v>1.7180440606133301E-3</v>
      </c>
      <c r="V38" s="13">
        <v>3.2385750269881252E-5</v>
      </c>
      <c r="W38" s="14">
        <f t="shared" si="5"/>
        <v>0.5106642720586626</v>
      </c>
      <c r="X38" s="13">
        <v>0</v>
      </c>
      <c r="Y38" s="13">
        <v>1.5941278161804757E-3</v>
      </c>
      <c r="Z38" s="13">
        <v>0.48774160012515699</v>
      </c>
      <c r="AA38" s="14">
        <f t="shared" si="6"/>
        <v>0.48933572794133751</v>
      </c>
    </row>
    <row r="39" spans="1:27" s="17" customFormat="1" ht="13.5" customHeight="1" x14ac:dyDescent="0.2">
      <c r="A39" s="37">
        <v>87</v>
      </c>
      <c r="B39" s="6" t="s">
        <v>66</v>
      </c>
      <c r="C39" s="7">
        <v>63335</v>
      </c>
      <c r="D39" s="7">
        <v>2763</v>
      </c>
      <c r="E39" s="7">
        <v>0</v>
      </c>
      <c r="F39" s="8">
        <v>139965</v>
      </c>
      <c r="G39" s="9">
        <f t="shared" si="0"/>
        <v>139965</v>
      </c>
      <c r="H39" s="2"/>
      <c r="I39" s="10">
        <f t="shared" si="1"/>
        <v>38314.870000000003</v>
      </c>
      <c r="J39" s="11">
        <f t="shared" si="2"/>
        <v>273.7460793769871</v>
      </c>
      <c r="K39" s="10">
        <v>16180.04</v>
      </c>
      <c r="L39" s="11">
        <f t="shared" si="3"/>
        <v>115.60061443932412</v>
      </c>
      <c r="M39" s="1"/>
      <c r="N39" s="10">
        <v>22134.83</v>
      </c>
      <c r="O39" s="11">
        <f t="shared" si="4"/>
        <v>158.14546493766298</v>
      </c>
      <c r="P39" s="12"/>
      <c r="Q39" s="13">
        <v>9.5487731003654711E-3</v>
      </c>
      <c r="R39" s="13">
        <v>0</v>
      </c>
      <c r="S39" s="13">
        <v>8.0545751558076528E-2</v>
      </c>
      <c r="T39" s="13">
        <v>0.3308227327927773</v>
      </c>
      <c r="U39" s="13">
        <v>0</v>
      </c>
      <c r="V39" s="13">
        <v>1.3741401184448753E-3</v>
      </c>
      <c r="W39" s="14">
        <f t="shared" si="5"/>
        <v>0.42229139756966422</v>
      </c>
      <c r="X39" s="13">
        <v>0</v>
      </c>
      <c r="Y39" s="13">
        <v>2.1492960826958304E-3</v>
      </c>
      <c r="Z39" s="13">
        <v>0.57555930634763997</v>
      </c>
      <c r="AA39" s="14">
        <f t="shared" si="6"/>
        <v>0.57770860243033584</v>
      </c>
    </row>
    <row r="40" spans="1:27" s="17" customFormat="1" ht="13.5" customHeight="1" x14ac:dyDescent="0.2">
      <c r="A40" s="37">
        <v>21</v>
      </c>
      <c r="B40" s="6" t="s">
        <v>73</v>
      </c>
      <c r="C40" s="7">
        <v>30573</v>
      </c>
      <c r="D40" s="7">
        <v>0</v>
      </c>
      <c r="E40" s="7">
        <v>0</v>
      </c>
      <c r="F40" s="8">
        <v>88175</v>
      </c>
      <c r="G40" s="9">
        <f t="shared" si="0"/>
        <v>88175</v>
      </c>
      <c r="H40" s="2"/>
      <c r="I40" s="10">
        <f t="shared" si="1"/>
        <v>21999.199999999997</v>
      </c>
      <c r="J40" s="11">
        <f t="shared" si="2"/>
        <v>249.49475474907848</v>
      </c>
      <c r="K40" s="10">
        <v>8948.56</v>
      </c>
      <c r="L40" s="11">
        <f t="shared" si="3"/>
        <v>101.4863623476042</v>
      </c>
      <c r="M40" s="1"/>
      <c r="N40" s="10">
        <v>13050.64</v>
      </c>
      <c r="O40" s="11">
        <f t="shared" si="4"/>
        <v>148.00839240147434</v>
      </c>
      <c r="P40" s="12"/>
      <c r="Q40" s="13">
        <v>1.0477199170878941E-2</v>
      </c>
      <c r="R40" s="13">
        <v>4.6910796756245682E-4</v>
      </c>
      <c r="S40" s="13">
        <v>6.450643659769445E-2</v>
      </c>
      <c r="T40" s="13">
        <v>0.32042074257245717</v>
      </c>
      <c r="U40" s="13">
        <v>5.9924906360231288E-3</v>
      </c>
      <c r="V40" s="13">
        <v>4.9015418742499725E-3</v>
      </c>
      <c r="W40" s="14">
        <f t="shared" si="5"/>
        <v>0.40676751881886619</v>
      </c>
      <c r="X40" s="13">
        <v>0</v>
      </c>
      <c r="Y40" s="13">
        <v>5.4456525691843347E-4</v>
      </c>
      <c r="Z40" s="13">
        <v>0.59268791592421555</v>
      </c>
      <c r="AA40" s="14">
        <f t="shared" si="6"/>
        <v>0.59323248118113392</v>
      </c>
    </row>
    <row r="41" spans="1:27" s="17" customFormat="1" ht="13.5" customHeight="1" x14ac:dyDescent="0.2">
      <c r="A41" s="37"/>
      <c r="B41" s="46" t="s">
        <v>240</v>
      </c>
      <c r="C41" s="7"/>
      <c r="D41" s="7"/>
      <c r="E41" s="7"/>
      <c r="F41" s="8"/>
      <c r="G41" s="9"/>
      <c r="H41" s="2"/>
      <c r="I41" s="10"/>
      <c r="J41" s="11"/>
      <c r="K41" s="10"/>
      <c r="L41" s="11"/>
      <c r="M41" s="1"/>
      <c r="N41" s="10"/>
      <c r="O41" s="11"/>
      <c r="P41" s="12"/>
      <c r="Q41" s="13"/>
      <c r="R41" s="13"/>
      <c r="S41" s="13"/>
      <c r="T41" s="13"/>
      <c r="U41" s="13"/>
      <c r="V41" s="40" t="s">
        <v>234</v>
      </c>
      <c r="W41" s="41">
        <f>SUM(W27:W40)/14</f>
        <v>0.38558708153922022</v>
      </c>
      <c r="X41" s="13"/>
      <c r="Y41" s="13"/>
      <c r="Z41" s="13"/>
      <c r="AA41" s="14"/>
    </row>
    <row r="42" spans="1:27" s="17" customFormat="1" ht="13.5" customHeight="1" x14ac:dyDescent="0.2">
      <c r="A42" s="37">
        <v>524</v>
      </c>
      <c r="B42" s="6" t="s">
        <v>81</v>
      </c>
      <c r="C42" s="7">
        <v>2944</v>
      </c>
      <c r="D42" s="7">
        <v>451</v>
      </c>
      <c r="E42" s="7">
        <v>5</v>
      </c>
      <c r="F42" s="8">
        <v>8075</v>
      </c>
      <c r="G42" s="9">
        <f t="shared" si="0"/>
        <v>8077.083333333333</v>
      </c>
      <c r="H42" s="18" t="s">
        <v>33</v>
      </c>
      <c r="I42" s="10">
        <f t="shared" si="1"/>
        <v>6241.8099999999995</v>
      </c>
      <c r="J42" s="11">
        <f t="shared" si="2"/>
        <v>772.7801908692287</v>
      </c>
      <c r="K42" s="10">
        <v>2449.58</v>
      </c>
      <c r="L42" s="11">
        <f t="shared" si="3"/>
        <v>303.27531596595304</v>
      </c>
      <c r="M42" s="1"/>
      <c r="N42" s="10">
        <v>3792.23</v>
      </c>
      <c r="O42" s="11">
        <f t="shared" si="4"/>
        <v>469.50487490327572</v>
      </c>
      <c r="P42" s="12"/>
      <c r="Q42" s="13">
        <v>3.3820318144897072E-3</v>
      </c>
      <c r="R42" s="13">
        <v>0</v>
      </c>
      <c r="S42" s="13">
        <v>2.9914399829536621E-2</v>
      </c>
      <c r="T42" s="13">
        <v>0.25632789206976819</v>
      </c>
      <c r="U42" s="13">
        <v>0.10282273891707693</v>
      </c>
      <c r="V42" s="13">
        <v>0</v>
      </c>
      <c r="W42" s="14">
        <f t="shared" si="5"/>
        <v>0.39244706263087153</v>
      </c>
      <c r="X42" s="13">
        <v>0</v>
      </c>
      <c r="Y42" s="13">
        <v>0</v>
      </c>
      <c r="Z42" s="13">
        <v>0.60755293736912852</v>
      </c>
      <c r="AA42" s="14">
        <f t="shared" si="6"/>
        <v>0.60755293736912852</v>
      </c>
    </row>
    <row r="43" spans="1:27" s="17" customFormat="1" ht="13.5" customHeight="1" x14ac:dyDescent="0.2">
      <c r="A43" s="37">
        <v>427</v>
      </c>
      <c r="B43" s="6" t="s">
        <v>74</v>
      </c>
      <c r="C43" s="7">
        <v>2495</v>
      </c>
      <c r="D43" s="7">
        <v>356</v>
      </c>
      <c r="E43" s="7">
        <v>0</v>
      </c>
      <c r="F43" s="8">
        <v>7018</v>
      </c>
      <c r="G43" s="9">
        <f t="shared" si="0"/>
        <v>7018</v>
      </c>
      <c r="H43" s="2"/>
      <c r="I43" s="10">
        <f t="shared" si="1"/>
        <v>3905.7999999999997</v>
      </c>
      <c r="J43" s="11">
        <f t="shared" si="2"/>
        <v>556.54032487888276</v>
      </c>
      <c r="K43" s="10">
        <v>1568.06</v>
      </c>
      <c r="L43" s="11">
        <f t="shared" si="3"/>
        <v>223.43402678825876</v>
      </c>
      <c r="M43" s="1"/>
      <c r="N43" s="10">
        <v>2337.7399999999998</v>
      </c>
      <c r="O43" s="11">
        <f t="shared" si="4"/>
        <v>333.10629809062414</v>
      </c>
      <c r="P43" s="12"/>
      <c r="Q43" s="13">
        <v>4.6955809309232417E-3</v>
      </c>
      <c r="R43" s="13">
        <v>0</v>
      </c>
      <c r="S43" s="13">
        <v>0</v>
      </c>
      <c r="T43" s="13">
        <v>8.4418044958779248E-2</v>
      </c>
      <c r="U43" s="13">
        <v>0.31235598340928872</v>
      </c>
      <c r="V43" s="13">
        <v>0</v>
      </c>
      <c r="W43" s="14">
        <f t="shared" si="5"/>
        <v>0.40146960929899128</v>
      </c>
      <c r="X43" s="13">
        <v>0</v>
      </c>
      <c r="Y43" s="13">
        <v>4.3345793435403757E-3</v>
      </c>
      <c r="Z43" s="13">
        <v>0.59419581135746846</v>
      </c>
      <c r="AA43" s="14">
        <f t="shared" si="6"/>
        <v>0.59853039070100877</v>
      </c>
    </row>
    <row r="44" spans="1:27" s="17" customFormat="1" ht="13.5" customHeight="1" x14ac:dyDescent="0.2">
      <c r="A44" s="37">
        <v>67</v>
      </c>
      <c r="B44" s="6" t="s">
        <v>61</v>
      </c>
      <c r="C44" s="7">
        <v>6744</v>
      </c>
      <c r="D44" s="7">
        <v>3043</v>
      </c>
      <c r="E44" s="7">
        <v>0</v>
      </c>
      <c r="F44" s="8">
        <v>19128</v>
      </c>
      <c r="G44" s="9">
        <f t="shared" si="0"/>
        <v>19128</v>
      </c>
      <c r="H44" s="2"/>
      <c r="I44" s="10">
        <f t="shared" si="1"/>
        <v>7233.3799999999992</v>
      </c>
      <c r="J44" s="11">
        <f t="shared" si="2"/>
        <v>378.1566290255123</v>
      </c>
      <c r="K44" s="10">
        <v>3089.9</v>
      </c>
      <c r="L44" s="11">
        <f t="shared" si="3"/>
        <v>161.53805938937683</v>
      </c>
      <c r="M44" s="1"/>
      <c r="N44" s="10">
        <v>4143.4799999999996</v>
      </c>
      <c r="O44" s="11">
        <f t="shared" si="4"/>
        <v>216.61856963613548</v>
      </c>
      <c r="P44" s="12"/>
      <c r="Q44" s="13">
        <v>6.9123978001985236E-3</v>
      </c>
      <c r="R44" s="13">
        <v>0</v>
      </c>
      <c r="S44" s="13">
        <v>7.1561289466335234E-2</v>
      </c>
      <c r="T44" s="13">
        <v>0.24964954143152993</v>
      </c>
      <c r="U44" s="13">
        <v>9.8601207181151826E-2</v>
      </c>
      <c r="V44" s="13">
        <v>4.479233774528644E-4</v>
      </c>
      <c r="W44" s="14">
        <f t="shared" si="5"/>
        <v>0.42717235925666847</v>
      </c>
      <c r="X44" s="13">
        <v>0</v>
      </c>
      <c r="Y44" s="13">
        <v>4.0299279175157396E-3</v>
      </c>
      <c r="Z44" s="13">
        <v>0.56879771282581593</v>
      </c>
      <c r="AA44" s="14">
        <f t="shared" si="6"/>
        <v>0.57282764074333159</v>
      </c>
    </row>
    <row r="45" spans="1:27" s="17" customFormat="1" ht="13.5" customHeight="1" x14ac:dyDescent="0.2">
      <c r="A45" s="37">
        <v>731</v>
      </c>
      <c r="B45" s="6" t="s">
        <v>120</v>
      </c>
      <c r="C45" s="7">
        <v>3531</v>
      </c>
      <c r="D45" s="7">
        <v>391</v>
      </c>
      <c r="E45" s="7">
        <v>0</v>
      </c>
      <c r="F45" s="8">
        <v>9609</v>
      </c>
      <c r="G45" s="9">
        <f t="shared" si="0"/>
        <v>9609</v>
      </c>
      <c r="H45" s="2"/>
      <c r="I45" s="10">
        <f t="shared" si="1"/>
        <v>4066.8199999999997</v>
      </c>
      <c r="J45" s="11">
        <f t="shared" si="2"/>
        <v>423.23030492246846</v>
      </c>
      <c r="K45" s="10">
        <v>1216.33</v>
      </c>
      <c r="L45" s="11">
        <f t="shared" si="3"/>
        <v>126.58237069414091</v>
      </c>
      <c r="M45" s="1"/>
      <c r="N45" s="10">
        <v>2850.49</v>
      </c>
      <c r="O45" s="11">
        <f t="shared" si="4"/>
        <v>296.64793422832759</v>
      </c>
      <c r="P45" s="12"/>
      <c r="Q45" s="13">
        <v>6.1768162839761775E-3</v>
      </c>
      <c r="R45" s="13">
        <v>0</v>
      </c>
      <c r="S45" s="13">
        <v>3.2814336508623441E-2</v>
      </c>
      <c r="T45" s="13">
        <v>0.18701589940051438</v>
      </c>
      <c r="U45" s="13">
        <v>7.3079211767425156E-2</v>
      </c>
      <c r="V45" s="13">
        <v>0</v>
      </c>
      <c r="W45" s="14">
        <f t="shared" si="5"/>
        <v>0.29908626396053922</v>
      </c>
      <c r="X45" s="13">
        <v>0</v>
      </c>
      <c r="Y45" s="13">
        <v>2.4171219773680666E-3</v>
      </c>
      <c r="Z45" s="13">
        <v>0.69849661406209274</v>
      </c>
      <c r="AA45" s="14">
        <f t="shared" si="6"/>
        <v>0.70091373603946083</v>
      </c>
    </row>
    <row r="46" spans="1:27" s="17" customFormat="1" ht="13.5" customHeight="1" x14ac:dyDescent="0.2">
      <c r="A46" s="37">
        <v>732</v>
      </c>
      <c r="B46" s="6" t="s">
        <v>92</v>
      </c>
      <c r="C46" s="7">
        <v>937</v>
      </c>
      <c r="D46" s="7">
        <v>341</v>
      </c>
      <c r="E46" s="7">
        <v>0</v>
      </c>
      <c r="F46" s="8">
        <v>3449</v>
      </c>
      <c r="G46" s="9">
        <f t="shared" si="0"/>
        <v>3449</v>
      </c>
      <c r="H46" s="2"/>
      <c r="I46" s="10">
        <f t="shared" si="1"/>
        <v>1599.81</v>
      </c>
      <c r="J46" s="11">
        <f t="shared" si="2"/>
        <v>463.84749202667439</v>
      </c>
      <c r="K46" s="10">
        <v>602.28</v>
      </c>
      <c r="L46" s="11">
        <f t="shared" si="3"/>
        <v>174.62452884894174</v>
      </c>
      <c r="M46" s="1"/>
      <c r="N46" s="10">
        <v>997.53</v>
      </c>
      <c r="O46" s="11">
        <f t="shared" si="4"/>
        <v>289.22296317773265</v>
      </c>
      <c r="P46" s="12"/>
      <c r="Q46" s="13">
        <v>5.6319187903563547E-3</v>
      </c>
      <c r="R46" s="13">
        <v>0</v>
      </c>
      <c r="S46" s="13">
        <v>0</v>
      </c>
      <c r="T46" s="13">
        <v>0.37083778698720471</v>
      </c>
      <c r="U46" s="13">
        <v>0</v>
      </c>
      <c r="V46" s="13">
        <v>0</v>
      </c>
      <c r="W46" s="14">
        <f t="shared" si="5"/>
        <v>0.37646970577756106</v>
      </c>
      <c r="X46" s="13">
        <v>0</v>
      </c>
      <c r="Y46" s="13">
        <v>0</v>
      </c>
      <c r="Z46" s="13">
        <v>0.62353029422243889</v>
      </c>
      <c r="AA46" s="14">
        <f t="shared" si="6"/>
        <v>0.62353029422243889</v>
      </c>
    </row>
    <row r="47" spans="1:27" s="17" customFormat="1" ht="13.5" customHeight="1" x14ac:dyDescent="0.2">
      <c r="A47" s="37">
        <v>214</v>
      </c>
      <c r="B47" s="6" t="s">
        <v>139</v>
      </c>
      <c r="C47" s="7">
        <v>16440</v>
      </c>
      <c r="D47" s="7">
        <v>3556</v>
      </c>
      <c r="E47" s="7">
        <v>0</v>
      </c>
      <c r="F47" s="8">
        <v>45640</v>
      </c>
      <c r="G47" s="9">
        <f t="shared" si="0"/>
        <v>45640</v>
      </c>
      <c r="H47" s="2"/>
      <c r="I47" s="10">
        <f t="shared" si="1"/>
        <v>21478.07</v>
      </c>
      <c r="J47" s="11">
        <f t="shared" si="2"/>
        <v>470.59750219106047</v>
      </c>
      <c r="K47" s="10">
        <v>5508.73</v>
      </c>
      <c r="L47" s="11">
        <f t="shared" si="3"/>
        <v>120.69960560911481</v>
      </c>
      <c r="M47" s="1"/>
      <c r="N47" s="10">
        <v>15969.34</v>
      </c>
      <c r="O47" s="11">
        <f t="shared" si="4"/>
        <v>349.89789658194564</v>
      </c>
      <c r="P47" s="12"/>
      <c r="Q47" s="13">
        <v>5.5549683933426054E-3</v>
      </c>
      <c r="R47" s="13">
        <v>0</v>
      </c>
      <c r="S47" s="13">
        <v>3.3895038055095264E-2</v>
      </c>
      <c r="T47" s="13">
        <v>0.19102833727611468</v>
      </c>
      <c r="U47" s="13">
        <v>2.3689279344000648E-2</v>
      </c>
      <c r="V47" s="13">
        <v>2.3139881749151578E-3</v>
      </c>
      <c r="W47" s="14">
        <f t="shared" si="5"/>
        <v>0.2564816112434683</v>
      </c>
      <c r="X47" s="13">
        <v>0</v>
      </c>
      <c r="Y47" s="13">
        <v>1.9713130649076011E-3</v>
      </c>
      <c r="Z47" s="13">
        <v>0.74154707569162404</v>
      </c>
      <c r="AA47" s="14">
        <f t="shared" si="6"/>
        <v>0.74351838875653165</v>
      </c>
    </row>
    <row r="48" spans="1:27" s="17" customFormat="1" ht="13.5" customHeight="1" x14ac:dyDescent="0.2">
      <c r="A48" s="37">
        <v>754</v>
      </c>
      <c r="B48" s="6" t="s">
        <v>107</v>
      </c>
      <c r="C48" s="7">
        <v>684</v>
      </c>
      <c r="D48" s="7">
        <v>71</v>
      </c>
      <c r="E48" s="7">
        <v>0</v>
      </c>
      <c r="F48" s="8">
        <v>1803</v>
      </c>
      <c r="G48" s="9">
        <f t="shared" si="0"/>
        <v>1803</v>
      </c>
      <c r="H48" s="2"/>
      <c r="I48" s="10">
        <f t="shared" si="1"/>
        <v>553.16</v>
      </c>
      <c r="J48" s="11">
        <f t="shared" si="2"/>
        <v>306.79977814753187</v>
      </c>
      <c r="K48" s="10">
        <v>183.03</v>
      </c>
      <c r="L48" s="11">
        <f t="shared" si="3"/>
        <v>101.51414309484193</v>
      </c>
      <c r="M48" s="1"/>
      <c r="N48" s="10">
        <v>370.13</v>
      </c>
      <c r="O48" s="11">
        <f t="shared" si="4"/>
        <v>205.28563505268997</v>
      </c>
      <c r="P48" s="12"/>
      <c r="Q48" s="13">
        <v>8.5147154530334813E-3</v>
      </c>
      <c r="R48" s="13">
        <v>1.1280642128859644E-2</v>
      </c>
      <c r="S48" s="13">
        <v>0</v>
      </c>
      <c r="T48" s="13">
        <v>0.31108540024586018</v>
      </c>
      <c r="U48" s="13">
        <v>0</v>
      </c>
      <c r="V48" s="13">
        <v>0</v>
      </c>
      <c r="W48" s="14">
        <f t="shared" si="5"/>
        <v>0.33088075782775328</v>
      </c>
      <c r="X48" s="13">
        <v>0</v>
      </c>
      <c r="Y48" s="13">
        <v>0</v>
      </c>
      <c r="Z48" s="13">
        <v>0.66911924217224672</v>
      </c>
      <c r="AA48" s="14">
        <f t="shared" si="6"/>
        <v>0.66911924217224672</v>
      </c>
    </row>
    <row r="49" spans="1:27" s="17" customFormat="1" ht="13.5" customHeight="1" x14ac:dyDescent="0.2">
      <c r="A49" s="37">
        <v>272</v>
      </c>
      <c r="B49" s="6" t="s">
        <v>58</v>
      </c>
      <c r="C49" s="7">
        <v>2171</v>
      </c>
      <c r="D49" s="7">
        <v>282</v>
      </c>
      <c r="E49" s="7">
        <v>15</v>
      </c>
      <c r="F49" s="8">
        <v>5285</v>
      </c>
      <c r="G49" s="9">
        <f t="shared" si="0"/>
        <v>5291.25</v>
      </c>
      <c r="H49" s="18" t="s">
        <v>33</v>
      </c>
      <c r="I49" s="10">
        <f t="shared" si="1"/>
        <v>1902.69</v>
      </c>
      <c r="J49" s="11">
        <f t="shared" si="2"/>
        <v>359.5917788802268</v>
      </c>
      <c r="K49" s="10">
        <v>820.98</v>
      </c>
      <c r="L49" s="11">
        <f t="shared" si="3"/>
        <v>155.15804394046776</v>
      </c>
      <c r="M49" s="1"/>
      <c r="N49" s="10">
        <v>1081.71</v>
      </c>
      <c r="O49" s="11">
        <f t="shared" si="4"/>
        <v>204.43373493975903</v>
      </c>
      <c r="P49" s="12"/>
      <c r="Q49" s="13">
        <v>7.2581450472751739E-3</v>
      </c>
      <c r="R49" s="13">
        <v>0</v>
      </c>
      <c r="S49" s="13">
        <v>0</v>
      </c>
      <c r="T49" s="13">
        <v>0.25540681876711391</v>
      </c>
      <c r="U49" s="13">
        <v>0.16523973952667012</v>
      </c>
      <c r="V49" s="13">
        <v>3.5791432130299729E-3</v>
      </c>
      <c r="W49" s="14">
        <f t="shared" si="5"/>
        <v>0.43148384655408922</v>
      </c>
      <c r="X49" s="13">
        <v>0</v>
      </c>
      <c r="Y49" s="13">
        <v>5.3660869610919282E-3</v>
      </c>
      <c r="Z49" s="13">
        <v>0.5631500664848188</v>
      </c>
      <c r="AA49" s="14">
        <f t="shared" si="6"/>
        <v>0.56851615344591078</v>
      </c>
    </row>
    <row r="50" spans="1:27" s="17" customFormat="1" ht="13.5" customHeight="1" x14ac:dyDescent="0.2">
      <c r="A50" s="37">
        <v>157</v>
      </c>
      <c r="B50" s="6" t="s">
        <v>28</v>
      </c>
      <c r="C50" s="7">
        <v>2291</v>
      </c>
      <c r="D50" s="7">
        <v>901</v>
      </c>
      <c r="E50" s="7">
        <v>0</v>
      </c>
      <c r="F50" s="8">
        <v>7147</v>
      </c>
      <c r="G50" s="9">
        <f t="shared" si="0"/>
        <v>7147</v>
      </c>
      <c r="H50" s="2"/>
      <c r="I50" s="10">
        <f t="shared" si="1"/>
        <v>3839.0795694726712</v>
      </c>
      <c r="J50" s="11">
        <f t="shared" si="2"/>
        <v>537.15958716561784</v>
      </c>
      <c r="K50" s="10">
        <v>2073.11</v>
      </c>
      <c r="L50" s="11">
        <f t="shared" si="3"/>
        <v>290.06716104659301</v>
      </c>
      <c r="M50" s="1"/>
      <c r="N50" s="10">
        <v>1765.9695694726711</v>
      </c>
      <c r="O50" s="11">
        <f t="shared" si="4"/>
        <v>247.09242611902491</v>
      </c>
      <c r="P50" s="16" t="s">
        <v>29</v>
      </c>
      <c r="Q50" s="13">
        <v>4.8683544224031872E-3</v>
      </c>
      <c r="R50" s="13">
        <v>0</v>
      </c>
      <c r="S50" s="13">
        <v>2.3443119209004108E-2</v>
      </c>
      <c r="T50" s="13">
        <v>0.51169035818390951</v>
      </c>
      <c r="U50" s="13">
        <v>0</v>
      </c>
      <c r="V50" s="13">
        <v>0</v>
      </c>
      <c r="W50" s="14">
        <f t="shared" si="5"/>
        <v>0.5400018318153168</v>
      </c>
      <c r="X50" s="13">
        <v>0</v>
      </c>
      <c r="Y50" s="13">
        <v>3.2143121226567853E-3</v>
      </c>
      <c r="Z50" s="13">
        <v>0.45678385606202648</v>
      </c>
      <c r="AA50" s="14">
        <f t="shared" si="6"/>
        <v>0.45999816818468325</v>
      </c>
    </row>
    <row r="51" spans="1:27" s="17" customFormat="1" ht="13.5" customHeight="1" x14ac:dyDescent="0.2">
      <c r="A51" s="37">
        <v>613</v>
      </c>
      <c r="B51" s="6" t="s">
        <v>161</v>
      </c>
      <c r="C51" s="7">
        <v>746</v>
      </c>
      <c r="D51" s="7">
        <v>306</v>
      </c>
      <c r="E51" s="7">
        <v>0</v>
      </c>
      <c r="F51" s="8">
        <v>2114</v>
      </c>
      <c r="G51" s="9">
        <f t="shared" si="0"/>
        <v>2114</v>
      </c>
      <c r="H51" s="2"/>
      <c r="I51" s="10">
        <f t="shared" si="1"/>
        <v>832.12</v>
      </c>
      <c r="J51" s="11">
        <f t="shared" si="2"/>
        <v>393.62346263008516</v>
      </c>
      <c r="K51" s="10">
        <v>190.17</v>
      </c>
      <c r="L51" s="11">
        <f t="shared" si="3"/>
        <v>89.957426679280985</v>
      </c>
      <c r="M51" s="1"/>
      <c r="N51" s="10">
        <v>641.95000000000005</v>
      </c>
      <c r="O51" s="11">
        <f t="shared" si="4"/>
        <v>303.66603595080414</v>
      </c>
      <c r="P51" s="12"/>
      <c r="Q51" s="13">
        <v>6.6456761044080184E-3</v>
      </c>
      <c r="R51" s="13">
        <v>0</v>
      </c>
      <c r="S51" s="13">
        <v>1.3219247223958085E-3</v>
      </c>
      <c r="T51" s="13">
        <v>0.22056914868047878</v>
      </c>
      <c r="U51" s="13">
        <v>0</v>
      </c>
      <c r="V51" s="13">
        <v>0</v>
      </c>
      <c r="W51" s="14">
        <f t="shared" si="5"/>
        <v>0.22853674950728259</v>
      </c>
      <c r="X51" s="13">
        <v>0</v>
      </c>
      <c r="Y51" s="13">
        <v>0</v>
      </c>
      <c r="Z51" s="13">
        <v>0.77146325049271747</v>
      </c>
      <c r="AA51" s="14">
        <f t="shared" si="6"/>
        <v>0.77146325049271747</v>
      </c>
    </row>
    <row r="52" spans="1:27" s="17" customFormat="1" ht="13.5" customHeight="1" x14ac:dyDescent="0.2">
      <c r="A52" s="37">
        <v>75</v>
      </c>
      <c r="B52" s="6" t="s">
        <v>71</v>
      </c>
      <c r="C52" s="7">
        <v>9642</v>
      </c>
      <c r="D52" s="7">
        <v>0</v>
      </c>
      <c r="E52" s="7">
        <v>0</v>
      </c>
      <c r="F52" s="8">
        <v>27865</v>
      </c>
      <c r="G52" s="9">
        <f t="shared" si="0"/>
        <v>27865</v>
      </c>
      <c r="H52" s="2"/>
      <c r="I52" s="10">
        <f t="shared" si="1"/>
        <v>11468.6</v>
      </c>
      <c r="J52" s="11">
        <f t="shared" si="2"/>
        <v>411.57724744302891</v>
      </c>
      <c r="K52" s="10">
        <v>4724.09</v>
      </c>
      <c r="L52" s="11">
        <f t="shared" si="3"/>
        <v>169.5349004127041</v>
      </c>
      <c r="M52" s="1"/>
      <c r="N52" s="10">
        <v>6744.51</v>
      </c>
      <c r="O52" s="11">
        <f t="shared" si="4"/>
        <v>242.04234703032478</v>
      </c>
      <c r="P52" s="12"/>
      <c r="Q52" s="13">
        <v>6.3512547303070993E-3</v>
      </c>
      <c r="R52" s="13">
        <v>0</v>
      </c>
      <c r="S52" s="13">
        <v>6.9171476902150211E-2</v>
      </c>
      <c r="T52" s="13">
        <v>0.27451912177597959</v>
      </c>
      <c r="U52" s="13">
        <v>6.1873288805957133E-2</v>
      </c>
      <c r="V52" s="13">
        <v>0</v>
      </c>
      <c r="W52" s="14">
        <f t="shared" si="5"/>
        <v>0.41191514221439407</v>
      </c>
      <c r="X52" s="13">
        <v>0</v>
      </c>
      <c r="Y52" s="13">
        <v>5.3345656836928657E-3</v>
      </c>
      <c r="Z52" s="13">
        <v>0.58275029210191298</v>
      </c>
      <c r="AA52" s="14">
        <f t="shared" si="6"/>
        <v>0.58808485778560593</v>
      </c>
    </row>
    <row r="53" spans="1:27" s="17" customFormat="1" ht="13.5" customHeight="1" x14ac:dyDescent="0.2">
      <c r="A53" s="37">
        <v>56</v>
      </c>
      <c r="B53" s="6" t="s">
        <v>32</v>
      </c>
      <c r="C53" s="7">
        <v>8400</v>
      </c>
      <c r="D53" s="7">
        <v>4200</v>
      </c>
      <c r="E53" s="7">
        <v>150</v>
      </c>
      <c r="F53" s="8">
        <v>30908</v>
      </c>
      <c r="G53" s="9">
        <f t="shared" si="0"/>
        <v>30970.5</v>
      </c>
      <c r="H53" s="18" t="s">
        <v>33</v>
      </c>
      <c r="I53" s="10">
        <f t="shared" si="1"/>
        <v>15433.27</v>
      </c>
      <c r="J53" s="11">
        <f t="shared" si="2"/>
        <v>498.32162864661535</v>
      </c>
      <c r="K53" s="10">
        <v>8187.14</v>
      </c>
      <c r="L53" s="11">
        <f t="shared" si="3"/>
        <v>264.35285190746032</v>
      </c>
      <c r="M53" s="1"/>
      <c r="N53" s="10">
        <v>7246.13</v>
      </c>
      <c r="O53" s="11">
        <f t="shared" si="4"/>
        <v>233.968776739155</v>
      </c>
      <c r="P53" s="12"/>
      <c r="Q53" s="13">
        <v>5.2354426508445708E-3</v>
      </c>
      <c r="R53" s="13">
        <v>0</v>
      </c>
      <c r="S53" s="13">
        <v>5.3831754385169177E-2</v>
      </c>
      <c r="T53" s="13">
        <v>0.28300418511436659</v>
      </c>
      <c r="U53" s="13">
        <v>0.18609277230295329</v>
      </c>
      <c r="V53" s="13">
        <v>2.3222557500775921E-3</v>
      </c>
      <c r="W53" s="14">
        <f t="shared" si="5"/>
        <v>0.53048641020341125</v>
      </c>
      <c r="X53" s="13">
        <v>0</v>
      </c>
      <c r="Y53" s="13">
        <v>1.8252774687412324E-3</v>
      </c>
      <c r="Z53" s="13">
        <v>0.46768831232784758</v>
      </c>
      <c r="AA53" s="14">
        <f t="shared" si="6"/>
        <v>0.4695135897965888</v>
      </c>
    </row>
    <row r="54" spans="1:27" s="17" customFormat="1" ht="13.5" customHeight="1" x14ac:dyDescent="0.2">
      <c r="A54" s="37">
        <v>41</v>
      </c>
      <c r="B54" s="6" t="s">
        <v>51</v>
      </c>
      <c r="C54" s="7">
        <v>7345</v>
      </c>
      <c r="D54" s="7">
        <v>2187</v>
      </c>
      <c r="E54" s="7">
        <v>0</v>
      </c>
      <c r="F54" s="8">
        <v>21447</v>
      </c>
      <c r="G54" s="9">
        <f t="shared" si="0"/>
        <v>21447</v>
      </c>
      <c r="H54" s="2"/>
      <c r="I54" s="10">
        <f t="shared" si="1"/>
        <v>8754.2350000000006</v>
      </c>
      <c r="J54" s="11">
        <f t="shared" si="2"/>
        <v>408.17993192521101</v>
      </c>
      <c r="K54" s="10">
        <v>3916.42</v>
      </c>
      <c r="L54" s="11">
        <f t="shared" si="3"/>
        <v>182.60922273511446</v>
      </c>
      <c r="M54" s="1"/>
      <c r="N54" s="10">
        <v>4837.8149999999996</v>
      </c>
      <c r="O54" s="11">
        <f t="shared" si="4"/>
        <v>225.57070919009652</v>
      </c>
      <c r="P54" s="12"/>
      <c r="Q54" s="13">
        <v>6.4000000000000003E-3</v>
      </c>
      <c r="R54" s="13">
        <v>0</v>
      </c>
      <c r="S54" s="13">
        <v>5.3999999999999999E-2</v>
      </c>
      <c r="T54" s="13">
        <v>0.24079999999999999</v>
      </c>
      <c r="U54" s="13">
        <v>0.14249999999999999</v>
      </c>
      <c r="V54" s="13">
        <v>3.7000000000000002E-3</v>
      </c>
      <c r="W54" s="14">
        <f t="shared" si="5"/>
        <v>0.44737432796812054</v>
      </c>
      <c r="X54" s="13">
        <v>0</v>
      </c>
      <c r="Y54" s="13">
        <v>1.9944632512149834E-3</v>
      </c>
      <c r="Z54" s="13">
        <v>0.55063120878066441</v>
      </c>
      <c r="AA54" s="14">
        <f t="shared" si="6"/>
        <v>0.5526256720318794</v>
      </c>
    </row>
    <row r="55" spans="1:27" s="17" customFormat="1" ht="13.5" customHeight="1" x14ac:dyDescent="0.2">
      <c r="A55" s="37">
        <v>223</v>
      </c>
      <c r="B55" s="6" t="s">
        <v>160</v>
      </c>
      <c r="C55" s="7">
        <v>2570</v>
      </c>
      <c r="D55" s="7">
        <v>19</v>
      </c>
      <c r="E55" s="7">
        <v>0</v>
      </c>
      <c r="F55" s="8">
        <v>6500</v>
      </c>
      <c r="G55" s="9">
        <f t="shared" si="0"/>
        <v>6500</v>
      </c>
      <c r="H55" s="2"/>
      <c r="I55" s="10">
        <f t="shared" si="1"/>
        <v>2874.98</v>
      </c>
      <c r="J55" s="11">
        <f t="shared" si="2"/>
        <v>442.30461538461537</v>
      </c>
      <c r="K55" s="10">
        <v>658.06</v>
      </c>
      <c r="L55" s="11">
        <f t="shared" si="3"/>
        <v>101.24</v>
      </c>
      <c r="M55" s="1"/>
      <c r="N55" s="10">
        <v>2216.92</v>
      </c>
      <c r="O55" s="11">
        <f t="shared" si="4"/>
        <v>341.06461538461537</v>
      </c>
      <c r="P55" s="12"/>
      <c r="Q55" s="13">
        <v>5.9130846127625238E-3</v>
      </c>
      <c r="R55" s="13">
        <v>0</v>
      </c>
      <c r="S55" s="13">
        <v>1.2173997732158137E-3</v>
      </c>
      <c r="T55" s="13">
        <v>0.22176154268899259</v>
      </c>
      <c r="U55" s="13">
        <v>0</v>
      </c>
      <c r="V55" s="13">
        <v>0</v>
      </c>
      <c r="W55" s="14">
        <f t="shared" si="5"/>
        <v>0.22889202707497094</v>
      </c>
      <c r="X55" s="13">
        <v>0</v>
      </c>
      <c r="Y55" s="13">
        <v>9.3948479641597516E-3</v>
      </c>
      <c r="Z55" s="13">
        <v>0.76171312496086929</v>
      </c>
      <c r="AA55" s="14">
        <f t="shared" si="6"/>
        <v>0.77110797292502908</v>
      </c>
    </row>
    <row r="56" spans="1:27" s="17" customFormat="1" ht="13.5" customHeight="1" x14ac:dyDescent="0.2">
      <c r="A56" s="37">
        <v>885</v>
      </c>
      <c r="B56" s="6" t="s">
        <v>116</v>
      </c>
      <c r="C56" s="7">
        <v>1560</v>
      </c>
      <c r="D56" s="7">
        <v>1295</v>
      </c>
      <c r="E56" s="7">
        <v>0</v>
      </c>
      <c r="F56" s="8">
        <v>6255</v>
      </c>
      <c r="G56" s="9">
        <f t="shared" si="0"/>
        <v>6255</v>
      </c>
      <c r="H56" s="2"/>
      <c r="I56" s="10">
        <f t="shared" si="1"/>
        <v>4999.79</v>
      </c>
      <c r="J56" s="11">
        <f t="shared" si="2"/>
        <v>799.32693844924063</v>
      </c>
      <c r="K56" s="10">
        <v>1554.23</v>
      </c>
      <c r="L56" s="11">
        <f t="shared" si="3"/>
        <v>248.47801758593127</v>
      </c>
      <c r="M56" s="1"/>
      <c r="N56" s="10">
        <v>3445.56</v>
      </c>
      <c r="O56" s="11">
        <f t="shared" si="4"/>
        <v>550.84892086330933</v>
      </c>
      <c r="P56" s="12"/>
      <c r="Q56" s="13">
        <v>3.2701373457685225E-3</v>
      </c>
      <c r="R56" s="13">
        <v>0</v>
      </c>
      <c r="S56" s="13">
        <v>3.1021302894721579E-2</v>
      </c>
      <c r="T56" s="13">
        <v>0.23534188435914311</v>
      </c>
      <c r="U56" s="13">
        <v>4.0587704683596716E-2</v>
      </c>
      <c r="V56" s="13">
        <v>6.3802679712547921E-4</v>
      </c>
      <c r="W56" s="14">
        <f t="shared" si="5"/>
        <v>0.31085905608035536</v>
      </c>
      <c r="X56" s="13">
        <v>0</v>
      </c>
      <c r="Y56" s="13">
        <v>7.8203284537950598E-4</v>
      </c>
      <c r="Z56" s="13">
        <v>0.68835891107426517</v>
      </c>
      <c r="AA56" s="14">
        <f t="shared" si="6"/>
        <v>0.68914094391964464</v>
      </c>
    </row>
    <row r="57" spans="1:27" s="17" customFormat="1" ht="13.5" customHeight="1" x14ac:dyDescent="0.2">
      <c r="A57" s="37">
        <v>224</v>
      </c>
      <c r="B57" s="6" t="s">
        <v>55</v>
      </c>
      <c r="C57" s="7">
        <v>1850</v>
      </c>
      <c r="D57" s="7">
        <v>325</v>
      </c>
      <c r="E57" s="7">
        <v>0</v>
      </c>
      <c r="F57" s="8">
        <v>4228</v>
      </c>
      <c r="G57" s="9">
        <f t="shared" si="0"/>
        <v>4228</v>
      </c>
      <c r="H57" s="2"/>
      <c r="I57" s="10">
        <f t="shared" si="1"/>
        <v>1408.81</v>
      </c>
      <c r="J57" s="11">
        <f t="shared" si="2"/>
        <v>333.20955534531691</v>
      </c>
      <c r="K57" s="10">
        <v>610.74</v>
      </c>
      <c r="L57" s="11">
        <f t="shared" si="3"/>
        <v>144.45127719962156</v>
      </c>
      <c r="M57" s="1"/>
      <c r="N57" s="10">
        <v>798.07</v>
      </c>
      <c r="O57" s="11">
        <f t="shared" si="4"/>
        <v>188.75827814569536</v>
      </c>
      <c r="P57" s="12"/>
      <c r="Q57" s="13">
        <v>7.8434991233736276E-3</v>
      </c>
      <c r="R57" s="13">
        <v>0</v>
      </c>
      <c r="S57" s="13">
        <v>0.12675946366082014</v>
      </c>
      <c r="T57" s="13">
        <v>0.19272293637892973</v>
      </c>
      <c r="U57" s="13">
        <v>0.10618891120875065</v>
      </c>
      <c r="V57" s="13">
        <v>0</v>
      </c>
      <c r="W57" s="14">
        <f t="shared" si="5"/>
        <v>0.43351481037187417</v>
      </c>
      <c r="X57" s="13">
        <v>0</v>
      </c>
      <c r="Y57" s="13">
        <v>0</v>
      </c>
      <c r="Z57" s="13">
        <v>0.56648518962812588</v>
      </c>
      <c r="AA57" s="14">
        <f t="shared" si="6"/>
        <v>0.56648518962812588</v>
      </c>
    </row>
    <row r="58" spans="1:27" s="17" customFormat="1" ht="13.5" customHeight="1" x14ac:dyDescent="0.2">
      <c r="A58" s="37">
        <v>565</v>
      </c>
      <c r="B58" s="6" t="s">
        <v>184</v>
      </c>
      <c r="C58" s="7">
        <v>3680</v>
      </c>
      <c r="D58" s="7">
        <v>0</v>
      </c>
      <c r="E58" s="7">
        <v>0</v>
      </c>
      <c r="F58" s="8">
        <v>7603</v>
      </c>
      <c r="G58" s="9">
        <f t="shared" si="0"/>
        <v>7603</v>
      </c>
      <c r="H58" s="2"/>
      <c r="I58" s="10">
        <f t="shared" si="1"/>
        <v>4340.34</v>
      </c>
      <c r="J58" s="11">
        <f t="shared" si="2"/>
        <v>570.87202420097333</v>
      </c>
      <c r="K58" s="10">
        <v>828.57</v>
      </c>
      <c r="L58" s="11">
        <f t="shared" si="3"/>
        <v>108.9793502564777</v>
      </c>
      <c r="M58" s="1"/>
      <c r="N58" s="10">
        <v>3511.77</v>
      </c>
      <c r="O58" s="11">
        <f t="shared" si="4"/>
        <v>461.89267394449558</v>
      </c>
      <c r="P58" s="12"/>
      <c r="Q58" s="13">
        <v>4.5802863370150724E-3</v>
      </c>
      <c r="R58" s="13">
        <v>0</v>
      </c>
      <c r="S58" s="13">
        <v>0</v>
      </c>
      <c r="T58" s="13">
        <v>0.17611293124501767</v>
      </c>
      <c r="U58" s="13">
        <v>1.0206573678559743E-2</v>
      </c>
      <c r="V58" s="13">
        <v>0</v>
      </c>
      <c r="W58" s="14">
        <f t="shared" si="5"/>
        <v>0.19089979126059251</v>
      </c>
      <c r="X58" s="13">
        <v>0</v>
      </c>
      <c r="Y58" s="13">
        <v>1.2971334042955159E-3</v>
      </c>
      <c r="Z58" s="13">
        <v>0.80780307533511198</v>
      </c>
      <c r="AA58" s="14">
        <f t="shared" si="6"/>
        <v>0.80910020873940747</v>
      </c>
    </row>
    <row r="59" spans="1:27" s="17" customFormat="1" ht="13.5" customHeight="1" x14ac:dyDescent="0.2">
      <c r="A59" s="38">
        <v>182</v>
      </c>
      <c r="B59" s="20" t="s">
        <v>60</v>
      </c>
      <c r="C59" s="7">
        <v>1677</v>
      </c>
      <c r="D59" s="7">
        <v>293</v>
      </c>
      <c r="E59" s="7">
        <v>0</v>
      </c>
      <c r="F59" s="21">
        <v>5319</v>
      </c>
      <c r="G59" s="9">
        <f t="shared" si="0"/>
        <v>5319</v>
      </c>
      <c r="H59" s="2"/>
      <c r="I59" s="10">
        <f t="shared" si="1"/>
        <v>2132.8199999999997</v>
      </c>
      <c r="J59" s="11">
        <f t="shared" si="2"/>
        <v>400.98138747884934</v>
      </c>
      <c r="K59" s="10">
        <v>914.47</v>
      </c>
      <c r="L59" s="11">
        <f t="shared" si="3"/>
        <v>171.92517390486933</v>
      </c>
      <c r="M59" s="1"/>
      <c r="N59" s="10">
        <v>1218.3499999999999</v>
      </c>
      <c r="O59" s="11">
        <f t="shared" si="4"/>
        <v>229.05621357398007</v>
      </c>
      <c r="P59" s="12"/>
      <c r="Q59" s="13">
        <v>6.5218818278148178E-3</v>
      </c>
      <c r="R59" s="13">
        <v>0</v>
      </c>
      <c r="S59" s="13">
        <v>3.0288538179499436E-2</v>
      </c>
      <c r="T59" s="13">
        <v>0.27753865773951858</v>
      </c>
      <c r="U59" s="13">
        <v>0.10864489267730047</v>
      </c>
      <c r="V59" s="13">
        <v>5.7670126874279125E-3</v>
      </c>
      <c r="W59" s="14">
        <f t="shared" si="5"/>
        <v>0.4287609831115613</v>
      </c>
      <c r="X59" s="13">
        <v>0</v>
      </c>
      <c r="Y59" s="13">
        <v>0</v>
      </c>
      <c r="Z59" s="13">
        <v>0.57123901688843881</v>
      </c>
      <c r="AA59" s="14">
        <f t="shared" si="6"/>
        <v>0.57123901688843881</v>
      </c>
    </row>
    <row r="60" spans="1:27" s="17" customFormat="1" ht="13.5" customHeight="1" x14ac:dyDescent="0.2">
      <c r="A60" s="37">
        <v>909</v>
      </c>
      <c r="B60" s="6" t="s">
        <v>76</v>
      </c>
      <c r="C60" s="7">
        <v>2354</v>
      </c>
      <c r="D60" s="7">
        <v>1772</v>
      </c>
      <c r="E60" s="7">
        <v>0</v>
      </c>
      <c r="F60" s="8">
        <v>9140</v>
      </c>
      <c r="G60" s="9">
        <f t="shared" si="0"/>
        <v>9140</v>
      </c>
      <c r="H60" s="2"/>
      <c r="I60" s="10">
        <f t="shared" si="1"/>
        <v>4531.07</v>
      </c>
      <c r="J60" s="11">
        <f t="shared" si="2"/>
        <v>495.7407002188184</v>
      </c>
      <c r="K60" s="10">
        <v>1811.02</v>
      </c>
      <c r="L60" s="11">
        <f t="shared" si="3"/>
        <v>198.14223194748359</v>
      </c>
      <c r="M60" s="1"/>
      <c r="N60" s="10">
        <v>2720.05</v>
      </c>
      <c r="O60" s="11">
        <f t="shared" si="4"/>
        <v>297.59846827133481</v>
      </c>
      <c r="P60" s="12"/>
      <c r="Q60" s="13">
        <v>5.2724853070025409E-3</v>
      </c>
      <c r="R60" s="13">
        <v>3.266336648959297E-2</v>
      </c>
      <c r="S60" s="13">
        <v>6.6143317141425753E-2</v>
      </c>
      <c r="T60" s="13">
        <v>0.1906547460092208</v>
      </c>
      <c r="U60" s="13">
        <v>0.10328686160222642</v>
      </c>
      <c r="V60" s="13">
        <v>1.668480072035965E-3</v>
      </c>
      <c r="W60" s="14">
        <f t="shared" si="5"/>
        <v>0.39968925662150445</v>
      </c>
      <c r="X60" s="13">
        <v>0</v>
      </c>
      <c r="Y60" s="13">
        <v>7.5037463557173028E-4</v>
      </c>
      <c r="Z60" s="13">
        <v>0.59956036874292395</v>
      </c>
      <c r="AA60" s="14">
        <f t="shared" si="6"/>
        <v>0.60031074337849566</v>
      </c>
    </row>
    <row r="61" spans="1:27" s="17" customFormat="1" ht="13.5" customHeight="1" x14ac:dyDescent="0.2">
      <c r="A61" s="37">
        <v>233</v>
      </c>
      <c r="B61" s="6" t="s">
        <v>89</v>
      </c>
      <c r="C61" s="7">
        <v>11733</v>
      </c>
      <c r="D61" s="7">
        <v>3722</v>
      </c>
      <c r="E61" s="7">
        <v>0</v>
      </c>
      <c r="F61" s="8">
        <v>36110</v>
      </c>
      <c r="G61" s="9">
        <f t="shared" si="0"/>
        <v>36110</v>
      </c>
      <c r="H61" s="2"/>
      <c r="I61" s="10">
        <f t="shared" si="1"/>
        <v>13114.5</v>
      </c>
      <c r="J61" s="11">
        <f t="shared" si="2"/>
        <v>363.18194405981723</v>
      </c>
      <c r="K61" s="10">
        <v>4982.37</v>
      </c>
      <c r="L61" s="11">
        <f t="shared" si="3"/>
        <v>137.97756854057047</v>
      </c>
      <c r="M61" s="1"/>
      <c r="N61" s="10">
        <v>8132.13</v>
      </c>
      <c r="O61" s="11">
        <f t="shared" si="4"/>
        <v>225.20437551924675</v>
      </c>
      <c r="P61" s="12"/>
      <c r="Q61" s="13">
        <v>7.1973769491783905E-3</v>
      </c>
      <c r="R61" s="13">
        <v>0</v>
      </c>
      <c r="S61" s="13">
        <v>2.2956269777726943E-2</v>
      </c>
      <c r="T61" s="13">
        <v>0.16000762514773725</v>
      </c>
      <c r="U61" s="13">
        <v>0.18975180144115292</v>
      </c>
      <c r="V61" s="13">
        <v>0</v>
      </c>
      <c r="W61" s="14">
        <f t="shared" si="5"/>
        <v>0.37991307331579549</v>
      </c>
      <c r="X61" s="13">
        <v>0</v>
      </c>
      <c r="Y61" s="13">
        <v>7.426893896069237E-4</v>
      </c>
      <c r="Z61" s="13">
        <v>0.61934423729459764</v>
      </c>
      <c r="AA61" s="14">
        <f t="shared" si="6"/>
        <v>0.62008692668420451</v>
      </c>
    </row>
    <row r="62" spans="1:27" s="17" customFormat="1" ht="13.5" customHeight="1" x14ac:dyDescent="0.2">
      <c r="A62" s="37">
        <v>8</v>
      </c>
      <c r="B62" s="6" t="s">
        <v>43</v>
      </c>
      <c r="C62" s="7">
        <v>9917</v>
      </c>
      <c r="D62" s="7">
        <v>3252</v>
      </c>
      <c r="E62" s="7">
        <v>0</v>
      </c>
      <c r="F62" s="8">
        <v>31470</v>
      </c>
      <c r="G62" s="9">
        <f t="shared" si="0"/>
        <v>31470</v>
      </c>
      <c r="H62" s="2"/>
      <c r="I62" s="10">
        <f t="shared" si="1"/>
        <v>12046.64</v>
      </c>
      <c r="J62" s="11">
        <f t="shared" si="2"/>
        <v>382.7975850015888</v>
      </c>
      <c r="K62" s="10">
        <v>5855.85</v>
      </c>
      <c r="L62" s="11">
        <f t="shared" si="3"/>
        <v>186.07721639656816</v>
      </c>
      <c r="M62" s="1"/>
      <c r="N62" s="10">
        <v>6190.79</v>
      </c>
      <c r="O62" s="11">
        <f t="shared" si="4"/>
        <v>196.72036860502067</v>
      </c>
      <c r="P62" s="12"/>
      <c r="Q62" s="13">
        <v>6.8284600519314936E-3</v>
      </c>
      <c r="R62" s="13">
        <v>0</v>
      </c>
      <c r="S62" s="13">
        <v>9.0949011508603239E-2</v>
      </c>
      <c r="T62" s="13">
        <v>0.29706374557552978</v>
      </c>
      <c r="U62" s="13">
        <v>8.8578225961761944E-2</v>
      </c>
      <c r="V62" s="13">
        <v>2.6787552379750708E-3</v>
      </c>
      <c r="W62" s="14">
        <f t="shared" si="5"/>
        <v>0.48609819833580159</v>
      </c>
      <c r="X62" s="13">
        <v>0</v>
      </c>
      <c r="Y62" s="13">
        <v>4.3364788853987504E-3</v>
      </c>
      <c r="Z62" s="13">
        <v>0.50956532277879973</v>
      </c>
      <c r="AA62" s="14">
        <f t="shared" si="6"/>
        <v>0.51390180166419852</v>
      </c>
    </row>
    <row r="63" spans="1:27" s="17" customFormat="1" ht="13.5" customHeight="1" x14ac:dyDescent="0.2">
      <c r="A63" s="37">
        <v>923</v>
      </c>
      <c r="B63" s="6" t="s">
        <v>98</v>
      </c>
      <c r="C63" s="7">
        <v>435</v>
      </c>
      <c r="D63" s="7">
        <v>25</v>
      </c>
      <c r="E63" s="7">
        <v>29</v>
      </c>
      <c r="F63" s="8">
        <v>875</v>
      </c>
      <c r="G63" s="9">
        <f t="shared" si="0"/>
        <v>887.08333333333337</v>
      </c>
      <c r="H63" s="18" t="s">
        <v>33</v>
      </c>
      <c r="I63" s="10">
        <f t="shared" si="1"/>
        <v>357.01993618577245</v>
      </c>
      <c r="J63" s="11">
        <f t="shared" si="2"/>
        <v>402.464935108433</v>
      </c>
      <c r="K63" s="10">
        <v>125.65</v>
      </c>
      <c r="L63" s="11">
        <f t="shared" si="3"/>
        <v>141.64396430248942</v>
      </c>
      <c r="M63" s="1"/>
      <c r="N63" s="10">
        <v>231.36993618577245</v>
      </c>
      <c r="O63" s="11">
        <f t="shared" si="4"/>
        <v>260.82097080594355</v>
      </c>
      <c r="P63" s="16" t="s">
        <v>29</v>
      </c>
      <c r="Q63" s="13">
        <v>6.4142076335155047E-3</v>
      </c>
      <c r="R63" s="13">
        <v>0</v>
      </c>
      <c r="S63" s="13">
        <v>0</v>
      </c>
      <c r="T63" s="13">
        <v>0.28544624451160044</v>
      </c>
      <c r="U63" s="13">
        <v>0</v>
      </c>
      <c r="V63" s="13">
        <v>6.0080678488605925E-2</v>
      </c>
      <c r="W63" s="14">
        <f t="shared" si="5"/>
        <v>0.3519411306337219</v>
      </c>
      <c r="X63" s="13">
        <v>0</v>
      </c>
      <c r="Y63" s="13">
        <v>3.8401216880129943E-2</v>
      </c>
      <c r="Z63" s="13">
        <v>0.60965765248614812</v>
      </c>
      <c r="AA63" s="14">
        <f t="shared" si="6"/>
        <v>0.6480588693662781</v>
      </c>
    </row>
    <row r="64" spans="1:27" s="17" customFormat="1" ht="13.5" customHeight="1" x14ac:dyDescent="0.2">
      <c r="A64" s="37"/>
      <c r="B64" s="46" t="s">
        <v>241</v>
      </c>
      <c r="C64" s="7"/>
      <c r="D64" s="7"/>
      <c r="E64" s="7"/>
      <c r="F64" s="8"/>
      <c r="G64" s="9"/>
      <c r="H64" s="18"/>
      <c r="I64" s="10"/>
      <c r="J64" s="11"/>
      <c r="K64" s="10"/>
      <c r="L64" s="11"/>
      <c r="M64" s="1"/>
      <c r="N64" s="10"/>
      <c r="O64" s="11"/>
      <c r="P64" s="16"/>
      <c r="Q64" s="13"/>
      <c r="R64" s="13"/>
      <c r="S64" s="13"/>
      <c r="T64" s="13"/>
      <c r="U64" s="13"/>
      <c r="V64" s="40" t="s">
        <v>234</v>
      </c>
      <c r="W64" s="41">
        <f>SUM(W42:W63)/22</f>
        <v>0.37656245477566563</v>
      </c>
      <c r="X64" s="13"/>
      <c r="Y64" s="13"/>
      <c r="Z64" s="13"/>
      <c r="AA64" s="14"/>
    </row>
    <row r="65" spans="1:27" s="17" customFormat="1" ht="13.5" customHeight="1" x14ac:dyDescent="0.2">
      <c r="A65" s="37">
        <v>188</v>
      </c>
      <c r="B65" s="6" t="s">
        <v>121</v>
      </c>
      <c r="C65" s="7">
        <v>2183</v>
      </c>
      <c r="D65" s="7">
        <v>48</v>
      </c>
      <c r="E65" s="7">
        <v>0</v>
      </c>
      <c r="F65" s="8">
        <v>2680</v>
      </c>
      <c r="G65" s="9">
        <f t="shared" si="0"/>
        <v>2680</v>
      </c>
      <c r="H65" s="2"/>
      <c r="I65" s="10">
        <f t="shared" si="1"/>
        <v>1282.4515910001458</v>
      </c>
      <c r="J65" s="11">
        <f t="shared" si="2"/>
        <v>478.52671305975588</v>
      </c>
      <c r="K65" s="10">
        <v>380.19</v>
      </c>
      <c r="L65" s="11">
        <f t="shared" si="3"/>
        <v>141.86194029850745</v>
      </c>
      <c r="M65" s="1"/>
      <c r="N65" s="10">
        <v>902.26159100014581</v>
      </c>
      <c r="O65" s="11">
        <f t="shared" si="4"/>
        <v>336.6647727612484</v>
      </c>
      <c r="P65" s="16" t="s">
        <v>29</v>
      </c>
      <c r="Q65" s="13">
        <v>5.4582956964020048E-3</v>
      </c>
      <c r="R65" s="13">
        <v>0</v>
      </c>
      <c r="S65" s="13">
        <v>7.1971527539700722E-2</v>
      </c>
      <c r="T65" s="13">
        <v>0.2190258111660513</v>
      </c>
      <c r="U65" s="13">
        <v>0</v>
      </c>
      <c r="V65" s="13">
        <v>0</v>
      </c>
      <c r="W65" s="14">
        <f t="shared" si="5"/>
        <v>0.29645563440215406</v>
      </c>
      <c r="X65" s="13">
        <v>0</v>
      </c>
      <c r="Y65" s="13">
        <v>0</v>
      </c>
      <c r="Z65" s="13">
        <v>0.70354436559784606</v>
      </c>
      <c r="AA65" s="14">
        <f t="shared" si="6"/>
        <v>0.70354436559784606</v>
      </c>
    </row>
    <row r="66" spans="1:27" s="17" customFormat="1" ht="13.5" customHeight="1" x14ac:dyDescent="0.2">
      <c r="A66" s="37">
        <v>710</v>
      </c>
      <c r="B66" s="6" t="s">
        <v>229</v>
      </c>
      <c r="C66" s="7">
        <v>1598</v>
      </c>
      <c r="D66" s="7">
        <v>55</v>
      </c>
      <c r="E66" s="7">
        <v>0</v>
      </c>
      <c r="F66" s="8">
        <v>3400</v>
      </c>
      <c r="G66" s="9">
        <f t="shared" si="0"/>
        <v>3400</v>
      </c>
      <c r="H66" s="2"/>
      <c r="I66" s="10">
        <f t="shared" si="1"/>
        <v>7168.16</v>
      </c>
      <c r="J66" s="11">
        <f t="shared" si="2"/>
        <v>2108.2823529411767</v>
      </c>
      <c r="K66" s="10">
        <v>339.05</v>
      </c>
      <c r="L66" s="11">
        <f t="shared" si="3"/>
        <v>99.720588235294116</v>
      </c>
      <c r="M66" s="1"/>
      <c r="N66" s="10">
        <v>6829.11</v>
      </c>
      <c r="O66" s="11">
        <f t="shared" si="4"/>
        <v>2008.5617647058823</v>
      </c>
      <c r="P66" s="12"/>
      <c r="Q66" s="13">
        <v>1.240206691814915E-3</v>
      </c>
      <c r="R66" s="13">
        <v>0</v>
      </c>
      <c r="S66" s="13">
        <v>4.8827035110823418E-3</v>
      </c>
      <c r="T66" s="13">
        <v>4.1176536238030408E-2</v>
      </c>
      <c r="U66" s="13">
        <v>0</v>
      </c>
      <c r="V66" s="13">
        <v>0</v>
      </c>
      <c r="W66" s="14">
        <f t="shared" si="5"/>
        <v>4.7299446440927657E-2</v>
      </c>
      <c r="X66" s="13">
        <v>0</v>
      </c>
      <c r="Y66" s="13">
        <v>0</v>
      </c>
      <c r="Z66" s="13">
        <v>0.95270055355907235</v>
      </c>
      <c r="AA66" s="14">
        <f t="shared" si="6"/>
        <v>0.95270055355907235</v>
      </c>
    </row>
    <row r="67" spans="1:27" s="17" customFormat="1" ht="13.5" customHeight="1" x14ac:dyDescent="0.2">
      <c r="A67" s="37">
        <v>618</v>
      </c>
      <c r="B67" s="6" t="s">
        <v>223</v>
      </c>
      <c r="C67" s="7">
        <v>351</v>
      </c>
      <c r="D67" s="7">
        <v>2</v>
      </c>
      <c r="E67" s="7">
        <v>90</v>
      </c>
      <c r="F67" s="8">
        <v>570</v>
      </c>
      <c r="G67" s="9">
        <f t="shared" si="0"/>
        <v>607.5</v>
      </c>
      <c r="H67" s="18" t="s">
        <v>33</v>
      </c>
      <c r="I67" s="10">
        <f t="shared" si="1"/>
        <v>286.2</v>
      </c>
      <c r="J67" s="11">
        <f t="shared" si="2"/>
        <v>471.11111111111109</v>
      </c>
      <c r="K67" s="10">
        <v>20.93</v>
      </c>
      <c r="L67" s="11">
        <f t="shared" si="3"/>
        <v>34.452674897119344</v>
      </c>
      <c r="M67" s="1"/>
      <c r="N67" s="10">
        <v>265.27</v>
      </c>
      <c r="O67" s="11">
        <f t="shared" si="4"/>
        <v>436.65843621399176</v>
      </c>
      <c r="P67" s="12"/>
      <c r="Q67" s="13">
        <v>5.2061495457721872E-3</v>
      </c>
      <c r="R67" s="13">
        <v>0</v>
      </c>
      <c r="S67" s="13">
        <v>0</v>
      </c>
      <c r="T67" s="13">
        <v>6.7924528301886805E-2</v>
      </c>
      <c r="U67" s="13">
        <v>0</v>
      </c>
      <c r="V67" s="13">
        <v>0</v>
      </c>
      <c r="W67" s="14">
        <f t="shared" si="5"/>
        <v>7.3130677847658976E-2</v>
      </c>
      <c r="X67" s="13">
        <v>0</v>
      </c>
      <c r="Y67" s="13">
        <v>0</v>
      </c>
      <c r="Z67" s="13">
        <v>0.92686932215234097</v>
      </c>
      <c r="AA67" s="14">
        <f t="shared" si="6"/>
        <v>0.92686932215234097</v>
      </c>
    </row>
    <row r="68" spans="1:27" s="17" customFormat="1" ht="13.5" customHeight="1" x14ac:dyDescent="0.2">
      <c r="A68" s="37">
        <v>715</v>
      </c>
      <c r="B68" s="6" t="s">
        <v>222</v>
      </c>
      <c r="C68" s="7">
        <v>1300</v>
      </c>
      <c r="D68" s="7">
        <v>155</v>
      </c>
      <c r="E68" s="7">
        <v>0</v>
      </c>
      <c r="F68" s="8">
        <v>2765</v>
      </c>
      <c r="G68" s="9">
        <f t="shared" si="0"/>
        <v>2765</v>
      </c>
      <c r="H68" s="2"/>
      <c r="I68" s="10">
        <f t="shared" si="1"/>
        <v>737.82999999999993</v>
      </c>
      <c r="J68" s="11">
        <f t="shared" si="2"/>
        <v>266.84629294755871</v>
      </c>
      <c r="K68" s="10">
        <v>55.68</v>
      </c>
      <c r="L68" s="11">
        <f t="shared" si="3"/>
        <v>20.137432188065098</v>
      </c>
      <c r="M68" s="1"/>
      <c r="N68" s="10">
        <v>682.15</v>
      </c>
      <c r="O68" s="11">
        <f t="shared" si="4"/>
        <v>246.70886075949366</v>
      </c>
      <c r="P68" s="12"/>
      <c r="Q68" s="13">
        <v>9.7990051908976323E-3</v>
      </c>
      <c r="R68" s="13">
        <v>0</v>
      </c>
      <c r="S68" s="13">
        <v>0</v>
      </c>
      <c r="T68" s="13">
        <v>6.5665532710787039E-2</v>
      </c>
      <c r="U68" s="13">
        <v>0</v>
      </c>
      <c r="V68" s="13">
        <v>0</v>
      </c>
      <c r="W68" s="14">
        <f t="shared" si="5"/>
        <v>7.5464537901684683E-2</v>
      </c>
      <c r="X68" s="13">
        <v>0</v>
      </c>
      <c r="Y68" s="13">
        <v>0</v>
      </c>
      <c r="Z68" s="13">
        <v>0.92453546209831539</v>
      </c>
      <c r="AA68" s="14">
        <f t="shared" si="6"/>
        <v>0.92453546209831539</v>
      </c>
    </row>
    <row r="69" spans="1:27" s="17" customFormat="1" ht="13.5" customHeight="1" x14ac:dyDescent="0.2">
      <c r="A69" s="37">
        <v>620</v>
      </c>
      <c r="B69" s="6" t="s">
        <v>207</v>
      </c>
      <c r="C69" s="7">
        <v>2412</v>
      </c>
      <c r="D69" s="7">
        <v>0</v>
      </c>
      <c r="E69" s="7">
        <v>400</v>
      </c>
      <c r="F69" s="8">
        <v>3969</v>
      </c>
      <c r="G69" s="9">
        <f t="shared" si="0"/>
        <v>4135.666666666667</v>
      </c>
      <c r="H69" s="18" t="s">
        <v>33</v>
      </c>
      <c r="I69" s="10">
        <f t="shared" si="1"/>
        <v>3386.85</v>
      </c>
      <c r="J69" s="11">
        <f t="shared" si="2"/>
        <v>818.93689046505995</v>
      </c>
      <c r="K69" s="10">
        <v>457.63</v>
      </c>
      <c r="L69" s="11">
        <f t="shared" si="3"/>
        <v>110.65446925122913</v>
      </c>
      <c r="M69" s="1"/>
      <c r="N69" s="10">
        <v>2929.22</v>
      </c>
      <c r="O69" s="11">
        <f t="shared" si="4"/>
        <v>708.28242121383084</v>
      </c>
      <c r="P69" s="12"/>
      <c r="Q69" s="13">
        <v>3.0618421246881317E-3</v>
      </c>
      <c r="R69" s="13">
        <v>0</v>
      </c>
      <c r="S69" s="13">
        <v>1.2696163101406912E-2</v>
      </c>
      <c r="T69" s="13">
        <v>0.11936164872964554</v>
      </c>
      <c r="U69" s="13">
        <v>0</v>
      </c>
      <c r="V69" s="13">
        <v>0</v>
      </c>
      <c r="W69" s="14">
        <f t="shared" si="5"/>
        <v>0.13511965395574058</v>
      </c>
      <c r="X69" s="13">
        <v>0</v>
      </c>
      <c r="Y69" s="13">
        <v>0</v>
      </c>
      <c r="Z69" s="13">
        <v>0.86488034604425934</v>
      </c>
      <c r="AA69" s="14">
        <f t="shared" si="6"/>
        <v>0.86488034604425934</v>
      </c>
    </row>
    <row r="70" spans="1:27" s="17" customFormat="1" ht="13.5" customHeight="1" x14ac:dyDescent="0.2">
      <c r="A70" s="37">
        <v>970</v>
      </c>
      <c r="B70" s="6" t="s">
        <v>189</v>
      </c>
      <c r="C70" s="7">
        <v>1596</v>
      </c>
      <c r="D70" s="7">
        <v>0</v>
      </c>
      <c r="E70" s="7">
        <v>81</v>
      </c>
      <c r="F70" s="8">
        <v>3454</v>
      </c>
      <c r="G70" s="9">
        <f t="shared" si="0"/>
        <v>3487.75</v>
      </c>
      <c r="H70" s="18" t="s">
        <v>33</v>
      </c>
      <c r="I70" s="10">
        <f t="shared" si="1"/>
        <v>1220.22</v>
      </c>
      <c r="J70" s="11">
        <f t="shared" si="2"/>
        <v>349.8587914844814</v>
      </c>
      <c r="K70" s="10">
        <v>223.99</v>
      </c>
      <c r="L70" s="11">
        <f t="shared" si="3"/>
        <v>64.221919575657665</v>
      </c>
      <c r="M70" s="1"/>
      <c r="N70" s="10">
        <v>996.23</v>
      </c>
      <c r="O70" s="11">
        <f t="shared" si="4"/>
        <v>285.63687190882376</v>
      </c>
      <c r="P70" s="12"/>
      <c r="Q70" s="13">
        <v>7.4003048630574804E-3</v>
      </c>
      <c r="R70" s="13">
        <v>0</v>
      </c>
      <c r="S70" s="13">
        <v>0</v>
      </c>
      <c r="T70" s="13">
        <v>0.17616495386077921</v>
      </c>
      <c r="U70" s="13">
        <v>0</v>
      </c>
      <c r="V70" s="13">
        <v>0</v>
      </c>
      <c r="W70" s="14">
        <f t="shared" si="5"/>
        <v>0.18356525872383669</v>
      </c>
      <c r="X70" s="13">
        <v>0</v>
      </c>
      <c r="Y70" s="13">
        <v>0</v>
      </c>
      <c r="Z70" s="13">
        <v>0.81643474127616333</v>
      </c>
      <c r="AA70" s="14">
        <f t="shared" si="6"/>
        <v>0.81643474127616333</v>
      </c>
    </row>
    <row r="71" spans="1:27" s="17" customFormat="1" ht="13.5" customHeight="1" x14ac:dyDescent="0.2">
      <c r="A71" s="37">
        <v>622</v>
      </c>
      <c r="B71" s="6" t="s">
        <v>171</v>
      </c>
      <c r="C71" s="7">
        <v>1552</v>
      </c>
      <c r="D71" s="7">
        <v>0</v>
      </c>
      <c r="E71" s="7">
        <v>697</v>
      </c>
      <c r="F71" s="8">
        <v>1944</v>
      </c>
      <c r="G71" s="9">
        <f t="shared" si="0"/>
        <v>2234.4166666666665</v>
      </c>
      <c r="H71" s="18" t="s">
        <v>33</v>
      </c>
      <c r="I71" s="10">
        <f t="shared" si="1"/>
        <v>2419.34</v>
      </c>
      <c r="J71" s="11">
        <f t="shared" si="2"/>
        <v>1082.7613471077464</v>
      </c>
      <c r="K71" s="10">
        <v>520.83000000000004</v>
      </c>
      <c r="L71" s="11">
        <f t="shared" si="3"/>
        <v>233.09439451012574</v>
      </c>
      <c r="M71" s="1"/>
      <c r="N71" s="10">
        <v>1898.51</v>
      </c>
      <c r="O71" s="11">
        <f t="shared" si="4"/>
        <v>849.66695259762059</v>
      </c>
      <c r="P71" s="12"/>
      <c r="Q71" s="13">
        <v>2.0997462117767654E-3</v>
      </c>
      <c r="R71" s="13">
        <v>0</v>
      </c>
      <c r="S71" s="13">
        <v>4.1333586845999316E-3</v>
      </c>
      <c r="T71" s="13">
        <v>0.20904461547364156</v>
      </c>
      <c r="U71" s="13">
        <v>0</v>
      </c>
      <c r="V71" s="13">
        <v>0</v>
      </c>
      <c r="W71" s="14">
        <f t="shared" si="5"/>
        <v>0.21527772037001827</v>
      </c>
      <c r="X71" s="13">
        <v>0</v>
      </c>
      <c r="Y71" s="13">
        <v>2.1658799507303646E-3</v>
      </c>
      <c r="Z71" s="13">
        <v>0.78255639967925128</v>
      </c>
      <c r="AA71" s="14">
        <f t="shared" si="6"/>
        <v>0.78472227962998164</v>
      </c>
    </row>
    <row r="72" spans="1:27" s="17" customFormat="1" ht="13.5" customHeight="1" x14ac:dyDescent="0.2">
      <c r="A72" s="37">
        <v>957</v>
      </c>
      <c r="B72" s="6" t="s">
        <v>194</v>
      </c>
      <c r="C72" s="7">
        <v>584</v>
      </c>
      <c r="D72" s="7">
        <v>0</v>
      </c>
      <c r="E72" s="7">
        <v>0</v>
      </c>
      <c r="F72" s="8">
        <v>1236</v>
      </c>
      <c r="G72" s="9">
        <f t="shared" si="0"/>
        <v>1236</v>
      </c>
      <c r="H72" s="2"/>
      <c r="I72" s="10">
        <f t="shared" si="1"/>
        <v>508.91765913290311</v>
      </c>
      <c r="J72" s="11">
        <f t="shared" si="2"/>
        <v>411.74567891011577</v>
      </c>
      <c r="K72" s="10">
        <v>88.74</v>
      </c>
      <c r="L72" s="11">
        <f t="shared" si="3"/>
        <v>71.796116504854368</v>
      </c>
      <c r="M72" s="1"/>
      <c r="N72" s="10">
        <v>420.1776591329031</v>
      </c>
      <c r="O72" s="11">
        <f t="shared" si="4"/>
        <v>339.94956240526142</v>
      </c>
      <c r="P72" s="16" t="s">
        <v>29</v>
      </c>
      <c r="Q72" s="13">
        <v>6.346802752931177E-3</v>
      </c>
      <c r="R72" s="13">
        <v>0</v>
      </c>
      <c r="S72" s="13">
        <v>0</v>
      </c>
      <c r="T72" s="13">
        <v>0.15554579130713064</v>
      </c>
      <c r="U72" s="13">
        <v>0</v>
      </c>
      <c r="V72" s="13">
        <v>1.2477460520468412E-2</v>
      </c>
      <c r="W72" s="14">
        <f t="shared" si="5"/>
        <v>0.17437005458053023</v>
      </c>
      <c r="X72" s="13">
        <v>0</v>
      </c>
      <c r="Y72" s="13">
        <v>7.9777149154490953E-3</v>
      </c>
      <c r="Z72" s="13">
        <v>0.81765223050402069</v>
      </c>
      <c r="AA72" s="14">
        <f t="shared" si="6"/>
        <v>0.82562994541946977</v>
      </c>
    </row>
    <row r="73" spans="1:27" s="17" customFormat="1" ht="13.5" customHeight="1" x14ac:dyDescent="0.2">
      <c r="A73" s="37">
        <v>758</v>
      </c>
      <c r="B73" s="6" t="s">
        <v>101</v>
      </c>
      <c r="C73" s="7">
        <v>3482</v>
      </c>
      <c r="D73" s="7">
        <v>0</v>
      </c>
      <c r="E73" s="7">
        <v>0</v>
      </c>
      <c r="F73" s="8">
        <v>8195</v>
      </c>
      <c r="G73" s="9">
        <f t="shared" si="0"/>
        <v>8195</v>
      </c>
      <c r="H73" s="2"/>
      <c r="I73" s="10">
        <f t="shared" si="1"/>
        <v>3285.74</v>
      </c>
      <c r="J73" s="11">
        <f t="shared" si="2"/>
        <v>400.9444783404515</v>
      </c>
      <c r="K73" s="10">
        <v>1121.8499999999999</v>
      </c>
      <c r="L73" s="11">
        <f t="shared" si="3"/>
        <v>136.89444783404514</v>
      </c>
      <c r="M73" s="1"/>
      <c r="N73" s="10">
        <v>2163.89</v>
      </c>
      <c r="O73" s="11">
        <f t="shared" si="4"/>
        <v>264.05003050640636</v>
      </c>
      <c r="P73" s="12"/>
      <c r="Q73" s="13">
        <v>6.5190794159002245E-3</v>
      </c>
      <c r="R73" s="13">
        <v>0</v>
      </c>
      <c r="S73" s="13">
        <v>0</v>
      </c>
      <c r="T73" s="13">
        <v>0.31996749590655377</v>
      </c>
      <c r="U73" s="13">
        <v>1.1686865059316928E-2</v>
      </c>
      <c r="V73" s="13">
        <v>3.256496253507581E-3</v>
      </c>
      <c r="W73" s="14">
        <f t="shared" si="5"/>
        <v>0.34142993663527849</v>
      </c>
      <c r="X73" s="13">
        <v>0</v>
      </c>
      <c r="Y73" s="13">
        <v>0</v>
      </c>
      <c r="Z73" s="13">
        <v>0.65857006336472146</v>
      </c>
      <c r="AA73" s="14">
        <f t="shared" si="6"/>
        <v>0.65857006336472146</v>
      </c>
    </row>
    <row r="74" spans="1:27" s="17" customFormat="1" ht="13.5" customHeight="1" x14ac:dyDescent="0.2">
      <c r="A74" s="37">
        <v>959</v>
      </c>
      <c r="B74" s="6" t="s">
        <v>204</v>
      </c>
      <c r="C74" s="7">
        <v>1885</v>
      </c>
      <c r="D74" s="7">
        <v>52</v>
      </c>
      <c r="E74" s="7">
        <v>285</v>
      </c>
      <c r="F74" s="8">
        <v>4380</v>
      </c>
      <c r="G74" s="9">
        <f t="shared" ref="G74:G138" si="7">((E74/6)*2.5)+F74</f>
        <v>4498.75</v>
      </c>
      <c r="H74" s="18" t="s">
        <v>33</v>
      </c>
      <c r="I74" s="10">
        <f t="shared" ref="I74:I138" si="8">K74+N74</f>
        <v>2585.16</v>
      </c>
      <c r="J74" s="11">
        <f t="shared" ref="J74:J138" si="9">(I74*1000)/G74</f>
        <v>574.63962211725482</v>
      </c>
      <c r="K74" s="10">
        <v>385.99</v>
      </c>
      <c r="L74" s="11">
        <f t="shared" ref="L74:L138" si="10">(K74*1000)/G74</f>
        <v>85.79938871908864</v>
      </c>
      <c r="M74" s="1"/>
      <c r="N74" s="10">
        <v>2199.17</v>
      </c>
      <c r="O74" s="11">
        <f t="shared" ref="O74:O138" si="11">(N74*1000)/G74</f>
        <v>488.84023339816616</v>
      </c>
      <c r="P74" s="12"/>
      <c r="Q74" s="13">
        <v>4.4291262436367577E-3</v>
      </c>
      <c r="R74" s="13">
        <v>0</v>
      </c>
      <c r="S74" s="13">
        <v>0</v>
      </c>
      <c r="T74" s="13">
        <v>0.14488078107351191</v>
      </c>
      <c r="U74" s="13">
        <v>0</v>
      </c>
      <c r="V74" s="13">
        <v>0</v>
      </c>
      <c r="W74" s="14">
        <f t="shared" ref="W74:W138" si="12">K74/I74</f>
        <v>0.14930990731714866</v>
      </c>
      <c r="X74" s="13">
        <v>0</v>
      </c>
      <c r="Y74" s="13">
        <v>0</v>
      </c>
      <c r="Z74" s="13">
        <v>0.85069009268285145</v>
      </c>
      <c r="AA74" s="14">
        <f t="shared" ref="AA74:AA138" si="13">N74/I74</f>
        <v>0.85069009268285145</v>
      </c>
    </row>
    <row r="75" spans="1:27" s="17" customFormat="1" ht="13.5" customHeight="1" x14ac:dyDescent="0.2">
      <c r="A75" s="37">
        <v>426</v>
      </c>
      <c r="B75" s="6" t="s">
        <v>188</v>
      </c>
      <c r="C75" s="7">
        <v>2427</v>
      </c>
      <c r="D75" s="7">
        <v>3751</v>
      </c>
      <c r="E75" s="7">
        <v>0</v>
      </c>
      <c r="F75" s="8">
        <v>11500</v>
      </c>
      <c r="G75" s="9">
        <f t="shared" si="7"/>
        <v>11500</v>
      </c>
      <c r="H75" s="2"/>
      <c r="I75" s="10">
        <f t="shared" si="8"/>
        <v>3725.82</v>
      </c>
      <c r="J75" s="11">
        <f t="shared" si="9"/>
        <v>323.98434782608695</v>
      </c>
      <c r="K75" s="10">
        <v>688.19</v>
      </c>
      <c r="L75" s="11">
        <f t="shared" si="10"/>
        <v>59.842608695652174</v>
      </c>
      <c r="M75" s="1"/>
      <c r="N75" s="10">
        <v>3037.63</v>
      </c>
      <c r="O75" s="11">
        <f t="shared" si="11"/>
        <v>264.14173913043476</v>
      </c>
      <c r="P75" s="12"/>
      <c r="Q75" s="13">
        <v>8.0707065827119936E-3</v>
      </c>
      <c r="R75" s="13">
        <v>0</v>
      </c>
      <c r="S75" s="13">
        <v>2.1471783392649133E-2</v>
      </c>
      <c r="T75" s="13">
        <v>0.15516584268697897</v>
      </c>
      <c r="U75" s="13">
        <v>0</v>
      </c>
      <c r="V75" s="13">
        <v>0</v>
      </c>
      <c r="W75" s="14">
        <f t="shared" si="12"/>
        <v>0.1847083326623401</v>
      </c>
      <c r="X75" s="13">
        <v>0</v>
      </c>
      <c r="Y75" s="13">
        <v>0</v>
      </c>
      <c r="Z75" s="13">
        <v>0.8152916673376599</v>
      </c>
      <c r="AA75" s="14">
        <f t="shared" si="13"/>
        <v>0.8152916673376599</v>
      </c>
    </row>
    <row r="76" spans="1:27" s="17" customFormat="1" ht="13.5" customHeight="1" x14ac:dyDescent="0.2">
      <c r="A76" s="37">
        <v>623</v>
      </c>
      <c r="B76" s="6" t="s">
        <v>134</v>
      </c>
      <c r="C76" s="7">
        <v>2401</v>
      </c>
      <c r="D76" s="7">
        <v>0</v>
      </c>
      <c r="E76" s="7">
        <v>0</v>
      </c>
      <c r="F76" s="8">
        <v>5079</v>
      </c>
      <c r="G76" s="9">
        <f t="shared" si="7"/>
        <v>5079</v>
      </c>
      <c r="H76" s="2"/>
      <c r="I76" s="10">
        <f t="shared" si="8"/>
        <v>2922.7700000000004</v>
      </c>
      <c r="J76" s="11">
        <f t="shared" si="9"/>
        <v>575.46170506005126</v>
      </c>
      <c r="K76" s="10">
        <v>773.51</v>
      </c>
      <c r="L76" s="11">
        <f t="shared" si="10"/>
        <v>152.29572750541445</v>
      </c>
      <c r="M76" s="1"/>
      <c r="N76" s="10">
        <v>2149.2600000000002</v>
      </c>
      <c r="O76" s="11">
        <f t="shared" si="11"/>
        <v>423.16597755463675</v>
      </c>
      <c r="P76" s="12"/>
      <c r="Q76" s="13">
        <v>4.540213564529539E-3</v>
      </c>
      <c r="R76" s="13">
        <v>0</v>
      </c>
      <c r="S76" s="13">
        <v>0.12900091351697193</v>
      </c>
      <c r="T76" s="13">
        <v>0.13078004769448162</v>
      </c>
      <c r="U76" s="13">
        <v>3.2845554046332759E-4</v>
      </c>
      <c r="V76" s="13">
        <v>0</v>
      </c>
      <c r="W76" s="14">
        <f t="shared" si="12"/>
        <v>0.26464963031644634</v>
      </c>
      <c r="X76" s="13">
        <v>0</v>
      </c>
      <c r="Y76" s="13">
        <v>5.327138296889594E-3</v>
      </c>
      <c r="Z76" s="13">
        <v>0.73002323138666392</v>
      </c>
      <c r="AA76" s="14">
        <f t="shared" si="13"/>
        <v>0.73535036968355361</v>
      </c>
    </row>
    <row r="77" spans="1:27" s="17" customFormat="1" ht="13.5" customHeight="1" x14ac:dyDescent="0.2">
      <c r="A77" s="37">
        <v>774</v>
      </c>
      <c r="B77" s="6" t="s">
        <v>169</v>
      </c>
      <c r="C77" s="7">
        <v>3398</v>
      </c>
      <c r="D77" s="7">
        <v>423</v>
      </c>
      <c r="E77" s="7">
        <v>0</v>
      </c>
      <c r="F77" s="8">
        <v>7484</v>
      </c>
      <c r="G77" s="9">
        <f t="shared" si="7"/>
        <v>7484</v>
      </c>
      <c r="H77" s="2"/>
      <c r="I77" s="10">
        <f t="shared" si="8"/>
        <v>3574</v>
      </c>
      <c r="J77" s="11">
        <f t="shared" si="9"/>
        <v>477.55211117049708</v>
      </c>
      <c r="K77" s="10">
        <v>783.01</v>
      </c>
      <c r="L77" s="11">
        <f t="shared" si="10"/>
        <v>104.62453233564939</v>
      </c>
      <c r="M77" s="1"/>
      <c r="N77" s="10">
        <v>2790.99</v>
      </c>
      <c r="O77" s="11">
        <f t="shared" si="11"/>
        <v>372.92757883484768</v>
      </c>
      <c r="P77" s="12"/>
      <c r="Q77" s="13">
        <v>5.4756575265808615E-3</v>
      </c>
      <c r="R77" s="13">
        <v>0</v>
      </c>
      <c r="S77" s="13">
        <v>0</v>
      </c>
      <c r="T77" s="13">
        <v>0.21226916620033576</v>
      </c>
      <c r="U77" s="13">
        <v>0</v>
      </c>
      <c r="V77" s="13">
        <v>1.3402350307778399E-3</v>
      </c>
      <c r="W77" s="14">
        <f t="shared" si="12"/>
        <v>0.21908505875769446</v>
      </c>
      <c r="X77" s="13">
        <v>0</v>
      </c>
      <c r="Y77" s="13">
        <v>1.4549524342473419E-3</v>
      </c>
      <c r="Z77" s="13">
        <v>0.77945998880805822</v>
      </c>
      <c r="AA77" s="14">
        <f t="shared" si="13"/>
        <v>0.78091494124230543</v>
      </c>
    </row>
    <row r="78" spans="1:27" s="17" customFormat="1" ht="13.5" customHeight="1" x14ac:dyDescent="0.2">
      <c r="A78" s="37">
        <v>811</v>
      </c>
      <c r="B78" s="6" t="s">
        <v>130</v>
      </c>
      <c r="C78" s="7">
        <v>6565</v>
      </c>
      <c r="D78" s="7">
        <v>727</v>
      </c>
      <c r="E78" s="7">
        <v>454</v>
      </c>
      <c r="F78" s="8">
        <v>13610</v>
      </c>
      <c r="G78" s="9">
        <f t="shared" si="7"/>
        <v>13799.166666666666</v>
      </c>
      <c r="H78" s="18" t="s">
        <v>33</v>
      </c>
      <c r="I78" s="10">
        <f t="shared" si="8"/>
        <v>4919.49</v>
      </c>
      <c r="J78" s="11">
        <f t="shared" si="9"/>
        <v>356.50631076755843</v>
      </c>
      <c r="K78" s="10">
        <v>1360.87</v>
      </c>
      <c r="L78" s="11">
        <f t="shared" si="10"/>
        <v>98.619723413249602</v>
      </c>
      <c r="M78" s="1"/>
      <c r="N78" s="10">
        <v>3558.62</v>
      </c>
      <c r="O78" s="11">
        <f t="shared" si="11"/>
        <v>257.88658735430886</v>
      </c>
      <c r="P78" s="12"/>
      <c r="Q78" s="13">
        <v>7.2304242919489625E-3</v>
      </c>
      <c r="R78" s="13">
        <v>0</v>
      </c>
      <c r="S78" s="13">
        <v>0</v>
      </c>
      <c r="T78" s="13">
        <v>0.26155353502090667</v>
      </c>
      <c r="U78" s="13">
        <v>0</v>
      </c>
      <c r="V78" s="13">
        <v>7.8443090645575059E-3</v>
      </c>
      <c r="W78" s="14">
        <f t="shared" si="12"/>
        <v>0.27662826837741311</v>
      </c>
      <c r="X78" s="13">
        <v>0</v>
      </c>
      <c r="Y78" s="13">
        <v>0</v>
      </c>
      <c r="Z78" s="13">
        <v>0.72337173162258694</v>
      </c>
      <c r="AA78" s="14">
        <f t="shared" si="13"/>
        <v>0.72337173162258694</v>
      </c>
    </row>
    <row r="79" spans="1:27" s="17" customFormat="1" ht="13.5" customHeight="1" x14ac:dyDescent="0.2">
      <c r="A79" s="37">
        <v>414</v>
      </c>
      <c r="B79" s="6" t="s">
        <v>182</v>
      </c>
      <c r="C79" s="7">
        <v>2800</v>
      </c>
      <c r="D79" s="7">
        <v>700</v>
      </c>
      <c r="E79" s="7">
        <v>0</v>
      </c>
      <c r="F79" s="8">
        <v>9200</v>
      </c>
      <c r="G79" s="9">
        <f t="shared" si="7"/>
        <v>9200</v>
      </c>
      <c r="H79" s="2"/>
      <c r="I79" s="10">
        <f t="shared" si="8"/>
        <v>3175.8199999999997</v>
      </c>
      <c r="J79" s="11">
        <f t="shared" si="9"/>
        <v>345.19782608695647</v>
      </c>
      <c r="K79" s="10">
        <v>608.22</v>
      </c>
      <c r="L79" s="11">
        <f t="shared" si="10"/>
        <v>66.110869565217385</v>
      </c>
      <c r="M79" s="1"/>
      <c r="N79" s="10">
        <v>2567.6</v>
      </c>
      <c r="O79" s="11">
        <f t="shared" si="11"/>
        <v>279.08695652173913</v>
      </c>
      <c r="P79" s="12"/>
      <c r="Q79" s="13">
        <v>7.5728473276193238E-3</v>
      </c>
      <c r="R79" s="13">
        <v>0</v>
      </c>
      <c r="S79" s="13">
        <v>7.0532964714624877E-3</v>
      </c>
      <c r="T79" s="13">
        <v>0.17688974815953043</v>
      </c>
      <c r="U79" s="13">
        <v>0</v>
      </c>
      <c r="V79" s="13">
        <v>0</v>
      </c>
      <c r="W79" s="14">
        <f t="shared" si="12"/>
        <v>0.19151589195861229</v>
      </c>
      <c r="X79" s="13">
        <v>0</v>
      </c>
      <c r="Y79" s="13">
        <v>0</v>
      </c>
      <c r="Z79" s="13">
        <v>0.80848410804138782</v>
      </c>
      <c r="AA79" s="14">
        <f t="shared" si="13"/>
        <v>0.80848410804138782</v>
      </c>
    </row>
    <row r="80" spans="1:27" s="17" customFormat="1" ht="13.5" customHeight="1" x14ac:dyDescent="0.2">
      <c r="A80" s="37">
        <v>837</v>
      </c>
      <c r="B80" s="6" t="s">
        <v>100</v>
      </c>
      <c r="C80" s="7">
        <v>1849</v>
      </c>
      <c r="D80" s="7">
        <v>0</v>
      </c>
      <c r="E80" s="7">
        <v>1200</v>
      </c>
      <c r="F80" s="8">
        <v>1610</v>
      </c>
      <c r="G80" s="9">
        <f t="shared" si="7"/>
        <v>2110</v>
      </c>
      <c r="H80" s="18" t="s">
        <v>33</v>
      </c>
      <c r="I80" s="10">
        <f t="shared" si="8"/>
        <v>1157.3526705262341</v>
      </c>
      <c r="J80" s="11">
        <f t="shared" si="9"/>
        <v>548.50837465698294</v>
      </c>
      <c r="K80" s="10">
        <v>406.8</v>
      </c>
      <c r="L80" s="11">
        <f t="shared" si="10"/>
        <v>192.7962085308057</v>
      </c>
      <c r="M80" s="1"/>
      <c r="N80" s="10">
        <v>750.55267052623412</v>
      </c>
      <c r="O80" s="11">
        <f t="shared" si="11"/>
        <v>355.71216612617729</v>
      </c>
      <c r="P80" s="16" t="s">
        <v>29</v>
      </c>
      <c r="Q80" s="13">
        <v>3.6376120323684609E-3</v>
      </c>
      <c r="R80" s="13">
        <v>0</v>
      </c>
      <c r="S80" s="13">
        <v>0</v>
      </c>
      <c r="T80" s="13">
        <v>0.32053323887119428</v>
      </c>
      <c r="U80" s="13">
        <v>0</v>
      </c>
      <c r="V80" s="13">
        <v>2.7320972081589248E-2</v>
      </c>
      <c r="W80" s="14">
        <f t="shared" si="12"/>
        <v>0.35149182298515202</v>
      </c>
      <c r="X80" s="13">
        <v>0</v>
      </c>
      <c r="Y80" s="13">
        <v>3.4725802275745468E-2</v>
      </c>
      <c r="Z80" s="13">
        <v>0.61378237473910258</v>
      </c>
      <c r="AA80" s="14">
        <f t="shared" si="13"/>
        <v>0.64850817701484809</v>
      </c>
    </row>
    <row r="81" spans="1:27" s="17" customFormat="1" ht="13.5" customHeight="1" x14ac:dyDescent="0.2">
      <c r="A81" s="37">
        <v>840</v>
      </c>
      <c r="B81" s="6" t="s">
        <v>164</v>
      </c>
      <c r="C81" s="7">
        <v>1339</v>
      </c>
      <c r="D81" s="7">
        <v>335</v>
      </c>
      <c r="E81" s="7">
        <v>0</v>
      </c>
      <c r="F81" s="8">
        <v>3863</v>
      </c>
      <c r="G81" s="9">
        <f t="shared" si="7"/>
        <v>3863</v>
      </c>
      <c r="H81" s="2"/>
      <c r="I81" s="10">
        <f t="shared" si="8"/>
        <v>1048.58</v>
      </c>
      <c r="J81" s="11">
        <f t="shared" si="9"/>
        <v>271.4418845456899</v>
      </c>
      <c r="K81" s="10">
        <v>236.66</v>
      </c>
      <c r="L81" s="11">
        <f t="shared" si="10"/>
        <v>61.263266891017345</v>
      </c>
      <c r="M81" s="1"/>
      <c r="N81" s="10">
        <v>811.92</v>
      </c>
      <c r="O81" s="11">
        <f t="shared" si="11"/>
        <v>210.17861765467254</v>
      </c>
      <c r="P81" s="12"/>
      <c r="Q81" s="13">
        <v>9.632073852257339E-3</v>
      </c>
      <c r="R81" s="13">
        <v>0</v>
      </c>
      <c r="S81" s="13">
        <v>0</v>
      </c>
      <c r="T81" s="13">
        <v>0.21606362890766562</v>
      </c>
      <c r="U81" s="13">
        <v>0</v>
      </c>
      <c r="V81" s="13">
        <v>0</v>
      </c>
      <c r="W81" s="14">
        <f t="shared" si="12"/>
        <v>0.22569570275992296</v>
      </c>
      <c r="X81" s="13">
        <v>0</v>
      </c>
      <c r="Y81" s="13">
        <v>5.2833355585649167E-3</v>
      </c>
      <c r="Z81" s="13">
        <v>0.76902096168151224</v>
      </c>
      <c r="AA81" s="14">
        <f t="shared" si="13"/>
        <v>0.7743042972400771</v>
      </c>
    </row>
    <row r="82" spans="1:27" s="17" customFormat="1" ht="13.5" customHeight="1" x14ac:dyDescent="0.2">
      <c r="A82" s="37">
        <v>626</v>
      </c>
      <c r="B82" s="6" t="s">
        <v>178</v>
      </c>
      <c r="C82" s="7">
        <v>295</v>
      </c>
      <c r="D82" s="7">
        <v>0</v>
      </c>
      <c r="E82" s="7">
        <v>55</v>
      </c>
      <c r="F82" s="8">
        <v>408</v>
      </c>
      <c r="G82" s="9">
        <f t="shared" si="7"/>
        <v>430.91666666666669</v>
      </c>
      <c r="H82" s="18" t="s">
        <v>33</v>
      </c>
      <c r="I82" s="10">
        <f t="shared" si="8"/>
        <v>253.54000000000002</v>
      </c>
      <c r="J82" s="11">
        <f t="shared" si="9"/>
        <v>588.37362212338041</v>
      </c>
      <c r="K82" s="10">
        <v>50.33</v>
      </c>
      <c r="L82" s="11">
        <f t="shared" si="10"/>
        <v>116.7975246567395</v>
      </c>
      <c r="M82" s="1"/>
      <c r="N82" s="10">
        <v>203.21</v>
      </c>
      <c r="O82" s="11">
        <f t="shared" si="11"/>
        <v>471.57609746664087</v>
      </c>
      <c r="P82" s="12"/>
      <c r="Q82" s="13">
        <v>4.2202413820304494E-3</v>
      </c>
      <c r="R82" s="13">
        <v>0</v>
      </c>
      <c r="S82" s="13">
        <v>0</v>
      </c>
      <c r="T82" s="13">
        <v>0.19428886960637376</v>
      </c>
      <c r="U82" s="13">
        <v>0</v>
      </c>
      <c r="V82" s="13">
        <v>0</v>
      </c>
      <c r="W82" s="14">
        <f t="shared" si="12"/>
        <v>0.19850911098840418</v>
      </c>
      <c r="X82" s="13">
        <v>0</v>
      </c>
      <c r="Y82" s="13">
        <v>0</v>
      </c>
      <c r="Z82" s="13">
        <v>0.80149088901159582</v>
      </c>
      <c r="AA82" s="14">
        <f t="shared" si="13"/>
        <v>0.80149088901159582</v>
      </c>
    </row>
    <row r="83" spans="1:27" s="17" customFormat="1" ht="13.5" customHeight="1" x14ac:dyDescent="0.2">
      <c r="A83" s="37">
        <v>627</v>
      </c>
      <c r="B83" s="6" t="s">
        <v>127</v>
      </c>
      <c r="C83" s="7">
        <v>2044</v>
      </c>
      <c r="D83" s="7">
        <v>0</v>
      </c>
      <c r="E83" s="7">
        <v>855</v>
      </c>
      <c r="F83" s="8">
        <v>2711</v>
      </c>
      <c r="G83" s="9">
        <f t="shared" si="7"/>
        <v>3067.25</v>
      </c>
      <c r="H83" s="18" t="s">
        <v>33</v>
      </c>
      <c r="I83" s="10">
        <f t="shared" si="8"/>
        <v>1453.9250242519392</v>
      </c>
      <c r="J83" s="11">
        <f t="shared" si="9"/>
        <v>474.01582011637112</v>
      </c>
      <c r="K83" s="10">
        <v>414.94</v>
      </c>
      <c r="L83" s="11">
        <f t="shared" si="10"/>
        <v>135.28078898035699</v>
      </c>
      <c r="M83" s="1"/>
      <c r="N83" s="10">
        <v>1038.9850242519392</v>
      </c>
      <c r="O83" s="11">
        <f t="shared" si="11"/>
        <v>338.73503113601407</v>
      </c>
      <c r="P83" s="16" t="s">
        <v>29</v>
      </c>
      <c r="Q83" s="13">
        <v>4.876455031543242E-3</v>
      </c>
      <c r="R83" s="13">
        <v>0</v>
      </c>
      <c r="S83" s="13">
        <v>0</v>
      </c>
      <c r="T83" s="13">
        <v>0.2805165281544304</v>
      </c>
      <c r="U83" s="13">
        <v>0</v>
      </c>
      <c r="V83" s="13">
        <v>0</v>
      </c>
      <c r="W83" s="14">
        <f t="shared" si="12"/>
        <v>0.28539298318597361</v>
      </c>
      <c r="X83" s="13">
        <v>0</v>
      </c>
      <c r="Y83" s="13">
        <v>4.3674879337517051E-3</v>
      </c>
      <c r="Z83" s="13">
        <v>0.71023952888027464</v>
      </c>
      <c r="AA83" s="14">
        <f t="shared" si="13"/>
        <v>0.71460701681402639</v>
      </c>
    </row>
    <row r="84" spans="1:27" s="17" customFormat="1" ht="13.5" customHeight="1" x14ac:dyDescent="0.2">
      <c r="A84" s="37">
        <v>889</v>
      </c>
      <c r="B84" s="6" t="s">
        <v>158</v>
      </c>
      <c r="C84" s="7">
        <v>511</v>
      </c>
      <c r="D84" s="7">
        <v>0</v>
      </c>
      <c r="E84" s="7">
        <v>121</v>
      </c>
      <c r="F84" s="8">
        <v>904</v>
      </c>
      <c r="G84" s="9">
        <f t="shared" si="7"/>
        <v>954.41666666666663</v>
      </c>
      <c r="H84" s="18" t="s">
        <v>33</v>
      </c>
      <c r="I84" s="10">
        <f t="shared" si="8"/>
        <v>236.26</v>
      </c>
      <c r="J84" s="11">
        <f t="shared" si="9"/>
        <v>247.54387496725749</v>
      </c>
      <c r="K84" s="10">
        <v>54.76</v>
      </c>
      <c r="L84" s="11">
        <f t="shared" si="10"/>
        <v>57.375360167641666</v>
      </c>
      <c r="M84" s="1"/>
      <c r="N84" s="10">
        <v>181.5</v>
      </c>
      <c r="O84" s="11">
        <f t="shared" si="11"/>
        <v>190.16851479961582</v>
      </c>
      <c r="P84" s="12"/>
      <c r="Q84" s="13">
        <v>1.0031321425548126E-2</v>
      </c>
      <c r="R84" s="13">
        <v>0</v>
      </c>
      <c r="S84" s="13">
        <v>1.7353762803690848E-2</v>
      </c>
      <c r="T84" s="13">
        <v>0.20439346482688564</v>
      </c>
      <c r="U84" s="13">
        <v>0</v>
      </c>
      <c r="V84" s="13">
        <v>0</v>
      </c>
      <c r="W84" s="14">
        <f t="shared" si="12"/>
        <v>0.23177854905612461</v>
      </c>
      <c r="X84" s="13">
        <v>0</v>
      </c>
      <c r="Y84" s="13">
        <v>0</v>
      </c>
      <c r="Z84" s="13">
        <v>0.76822145094387539</v>
      </c>
      <c r="AA84" s="14">
        <f t="shared" si="13"/>
        <v>0.76822145094387539</v>
      </c>
    </row>
    <row r="85" spans="1:27" s="17" customFormat="1" ht="13.5" customHeight="1" x14ac:dyDescent="0.2">
      <c r="A85" s="37">
        <v>891</v>
      </c>
      <c r="B85" s="6" t="s">
        <v>214</v>
      </c>
      <c r="C85" s="7">
        <v>1331</v>
      </c>
      <c r="D85" s="7">
        <v>18</v>
      </c>
      <c r="E85" s="7">
        <v>36</v>
      </c>
      <c r="F85" s="8">
        <v>3278</v>
      </c>
      <c r="G85" s="9">
        <f t="shared" si="7"/>
        <v>3293</v>
      </c>
      <c r="H85" s="18" t="s">
        <v>33</v>
      </c>
      <c r="I85" s="10">
        <f t="shared" si="8"/>
        <v>3799.78</v>
      </c>
      <c r="J85" s="11">
        <f t="shared" si="9"/>
        <v>1153.8961433343457</v>
      </c>
      <c r="K85" s="10">
        <v>435.82</v>
      </c>
      <c r="L85" s="11">
        <f t="shared" si="10"/>
        <v>132.34740358335864</v>
      </c>
      <c r="M85" s="1"/>
      <c r="N85" s="10">
        <v>3363.96</v>
      </c>
      <c r="O85" s="11">
        <f t="shared" si="11"/>
        <v>1021.5487397509869</v>
      </c>
      <c r="P85" s="12"/>
      <c r="Q85" s="13">
        <v>2.2553937333214028E-3</v>
      </c>
      <c r="R85" s="13">
        <v>0</v>
      </c>
      <c r="S85" s="13">
        <v>0</v>
      </c>
      <c r="T85" s="13">
        <v>9.1292127438956983E-2</v>
      </c>
      <c r="U85" s="13">
        <v>0</v>
      </c>
      <c r="V85" s="13">
        <v>2.1148592813268134E-2</v>
      </c>
      <c r="W85" s="14">
        <f t="shared" si="12"/>
        <v>0.11469611398554652</v>
      </c>
      <c r="X85" s="13">
        <v>0</v>
      </c>
      <c r="Y85" s="13">
        <v>1.3521835474685377E-2</v>
      </c>
      <c r="Z85" s="13">
        <v>0.87178205053976798</v>
      </c>
      <c r="AA85" s="14">
        <f t="shared" si="13"/>
        <v>0.88530388601445342</v>
      </c>
    </row>
    <row r="86" spans="1:27" s="17" customFormat="1" ht="13.5" customHeight="1" x14ac:dyDescent="0.2">
      <c r="A86" s="37">
        <v>562</v>
      </c>
      <c r="B86" s="6" t="s">
        <v>149</v>
      </c>
      <c r="C86" s="7">
        <v>446</v>
      </c>
      <c r="D86" s="7">
        <v>0</v>
      </c>
      <c r="E86" s="7">
        <v>0</v>
      </c>
      <c r="F86" s="8">
        <v>985</v>
      </c>
      <c r="G86" s="9">
        <f t="shared" si="7"/>
        <v>985</v>
      </c>
      <c r="H86" s="2"/>
      <c r="I86" s="10">
        <f t="shared" si="8"/>
        <v>436.86280116982971</v>
      </c>
      <c r="J86" s="11">
        <f t="shared" si="9"/>
        <v>443.51553418256827</v>
      </c>
      <c r="K86" s="10">
        <v>105.185</v>
      </c>
      <c r="L86" s="11">
        <f t="shared" si="10"/>
        <v>106.78680203045685</v>
      </c>
      <c r="M86" s="1"/>
      <c r="N86" s="10">
        <v>331.67780116982971</v>
      </c>
      <c r="O86" s="11">
        <f t="shared" si="11"/>
        <v>336.72873215211143</v>
      </c>
      <c r="P86" s="16" t="s">
        <v>29</v>
      </c>
      <c r="Q86" s="13">
        <v>5.8828538230265032E-3</v>
      </c>
      <c r="R86" s="13">
        <v>0</v>
      </c>
      <c r="S86" s="13">
        <v>0</v>
      </c>
      <c r="T86" s="13">
        <v>0.23359736678593568</v>
      </c>
      <c r="U86" s="13">
        <v>0</v>
      </c>
      <c r="V86" s="13">
        <v>1.2933122217937644E-3</v>
      </c>
      <c r="W86" s="14">
        <f t="shared" si="12"/>
        <v>0.24077353283075595</v>
      </c>
      <c r="X86" s="13">
        <v>0</v>
      </c>
      <c r="Y86" s="13">
        <v>1.4421003535045515E-4</v>
      </c>
      <c r="Z86" s="13">
        <v>0.75908225713389366</v>
      </c>
      <c r="AA86" s="14">
        <f t="shared" si="13"/>
        <v>0.75922646716924402</v>
      </c>
    </row>
    <row r="87" spans="1:27" s="17" customFormat="1" ht="13.5" customHeight="1" x14ac:dyDescent="0.2">
      <c r="A87" s="37">
        <v>603</v>
      </c>
      <c r="B87" s="6" t="s">
        <v>228</v>
      </c>
      <c r="C87" s="7">
        <v>1796</v>
      </c>
      <c r="D87" s="7">
        <v>2</v>
      </c>
      <c r="E87" s="7">
        <v>330</v>
      </c>
      <c r="F87" s="8">
        <v>2923</v>
      </c>
      <c r="G87" s="9">
        <f t="shared" si="7"/>
        <v>3060.5</v>
      </c>
      <c r="H87" s="18" t="s">
        <v>33</v>
      </c>
      <c r="I87" s="10">
        <f t="shared" si="8"/>
        <v>3349.14</v>
      </c>
      <c r="J87" s="11">
        <f t="shared" si="9"/>
        <v>1094.3113870282634</v>
      </c>
      <c r="K87" s="10">
        <v>177.54</v>
      </c>
      <c r="L87" s="11">
        <f t="shared" si="10"/>
        <v>58.010129063878452</v>
      </c>
      <c r="M87" s="1"/>
      <c r="N87" s="10">
        <v>3171.6</v>
      </c>
      <c r="O87" s="11">
        <f t="shared" si="11"/>
        <v>1036.3012579643848</v>
      </c>
      <c r="P87" s="12"/>
      <c r="Q87" s="13">
        <v>2.2811826319592493E-3</v>
      </c>
      <c r="R87" s="13">
        <v>0</v>
      </c>
      <c r="S87" s="13">
        <v>0</v>
      </c>
      <c r="T87" s="13">
        <v>5.072944099082153E-2</v>
      </c>
      <c r="U87" s="13">
        <v>0</v>
      </c>
      <c r="V87" s="13">
        <v>0</v>
      </c>
      <c r="W87" s="14">
        <f t="shared" si="12"/>
        <v>5.3010623622780771E-2</v>
      </c>
      <c r="X87" s="13">
        <v>0</v>
      </c>
      <c r="Y87" s="13">
        <v>0</v>
      </c>
      <c r="Z87" s="13">
        <v>0.94698937637721925</v>
      </c>
      <c r="AA87" s="14">
        <f t="shared" si="13"/>
        <v>0.94698937637721925</v>
      </c>
    </row>
    <row r="88" spans="1:27" s="17" customFormat="1" ht="13.5" customHeight="1" x14ac:dyDescent="0.2">
      <c r="A88" s="37">
        <v>906</v>
      </c>
      <c r="B88" s="6" t="s">
        <v>42</v>
      </c>
      <c r="C88" s="7">
        <v>2041</v>
      </c>
      <c r="D88" s="7">
        <v>345</v>
      </c>
      <c r="E88" s="7">
        <v>0</v>
      </c>
      <c r="F88" s="8">
        <v>5183</v>
      </c>
      <c r="G88" s="9">
        <f t="shared" si="7"/>
        <v>5183</v>
      </c>
      <c r="H88" s="2"/>
      <c r="I88" s="10">
        <f t="shared" si="8"/>
        <v>1958.81</v>
      </c>
      <c r="J88" s="11">
        <f t="shared" si="9"/>
        <v>377.92977040324138</v>
      </c>
      <c r="K88" s="10">
        <v>953.05</v>
      </c>
      <c r="L88" s="11">
        <f t="shared" si="10"/>
        <v>183.8799922824619</v>
      </c>
      <c r="M88" s="1"/>
      <c r="N88" s="10">
        <v>1005.76</v>
      </c>
      <c r="O88" s="11">
        <f t="shared" si="11"/>
        <v>194.04977812077948</v>
      </c>
      <c r="P88" s="12"/>
      <c r="Q88" s="13">
        <v>6.9123600553397217E-3</v>
      </c>
      <c r="R88" s="13">
        <v>0.22695412010353225</v>
      </c>
      <c r="S88" s="13">
        <v>0</v>
      </c>
      <c r="T88" s="13">
        <v>0.2526789224069716</v>
      </c>
      <c r="U88" s="13">
        <v>0</v>
      </c>
      <c r="V88" s="13">
        <v>0</v>
      </c>
      <c r="W88" s="14">
        <f t="shared" si="12"/>
        <v>0.48654540256584355</v>
      </c>
      <c r="X88" s="13">
        <v>0</v>
      </c>
      <c r="Y88" s="13">
        <v>7.4943460570448383E-3</v>
      </c>
      <c r="Z88" s="13">
        <v>0.50596025137711165</v>
      </c>
      <c r="AA88" s="14">
        <f t="shared" si="13"/>
        <v>0.51345459743415645</v>
      </c>
    </row>
    <row r="89" spans="1:27" s="17" customFormat="1" ht="13.5" customHeight="1" x14ac:dyDescent="0.2">
      <c r="A89" s="37">
        <v>904</v>
      </c>
      <c r="B89" s="6" t="s">
        <v>110</v>
      </c>
      <c r="C89" s="7">
        <v>421</v>
      </c>
      <c r="D89" s="7">
        <v>0</v>
      </c>
      <c r="E89" s="7">
        <v>0</v>
      </c>
      <c r="F89" s="8">
        <v>740</v>
      </c>
      <c r="G89" s="9">
        <f t="shared" si="7"/>
        <v>740</v>
      </c>
      <c r="H89" s="2"/>
      <c r="I89" s="10">
        <f t="shared" si="8"/>
        <v>322.7</v>
      </c>
      <c r="J89" s="11">
        <f t="shared" si="9"/>
        <v>436.08108108108109</v>
      </c>
      <c r="K89" s="10">
        <v>104.31</v>
      </c>
      <c r="L89" s="11">
        <f t="shared" si="10"/>
        <v>140.95945945945945</v>
      </c>
      <c r="M89" s="1"/>
      <c r="N89" s="10">
        <v>218.39</v>
      </c>
      <c r="O89" s="11">
        <f t="shared" si="11"/>
        <v>295.12162162162161</v>
      </c>
      <c r="P89" s="12"/>
      <c r="Q89" s="13">
        <v>6.0117756430120859E-3</v>
      </c>
      <c r="R89" s="13">
        <v>0</v>
      </c>
      <c r="S89" s="13">
        <v>0</v>
      </c>
      <c r="T89" s="13">
        <v>0.3172296250387357</v>
      </c>
      <c r="U89" s="13">
        <v>0</v>
      </c>
      <c r="V89" s="13">
        <v>0</v>
      </c>
      <c r="W89" s="14">
        <f t="shared" si="12"/>
        <v>0.32324140068174778</v>
      </c>
      <c r="X89" s="13">
        <v>0</v>
      </c>
      <c r="Y89" s="13">
        <v>0</v>
      </c>
      <c r="Z89" s="13">
        <v>0.67675859931825222</v>
      </c>
      <c r="AA89" s="14">
        <f t="shared" si="13"/>
        <v>0.67675859931825222</v>
      </c>
    </row>
    <row r="90" spans="1:27" s="17" customFormat="1" ht="13.5" customHeight="1" x14ac:dyDescent="0.2">
      <c r="A90" s="37">
        <v>430</v>
      </c>
      <c r="B90" s="6" t="s">
        <v>174</v>
      </c>
      <c r="C90" s="7">
        <v>18806</v>
      </c>
      <c r="D90" s="7">
        <v>1900</v>
      </c>
      <c r="E90" s="7">
        <v>0</v>
      </c>
      <c r="F90" s="8">
        <v>46678</v>
      </c>
      <c r="G90" s="9">
        <f t="shared" si="7"/>
        <v>46678</v>
      </c>
      <c r="H90" s="2"/>
      <c r="I90" s="10">
        <f t="shared" si="8"/>
        <v>19881.418262949555</v>
      </c>
      <c r="J90" s="11">
        <f t="shared" si="9"/>
        <v>425.92695194630352</v>
      </c>
      <c r="K90" s="10">
        <v>4166.58</v>
      </c>
      <c r="L90" s="11">
        <f t="shared" si="10"/>
        <v>89.262179185055061</v>
      </c>
      <c r="M90" s="1"/>
      <c r="N90" s="10">
        <v>15714.838262949555</v>
      </c>
      <c r="O90" s="11">
        <f t="shared" si="11"/>
        <v>336.66477276124846</v>
      </c>
      <c r="P90" s="16" t="s">
        <v>29</v>
      </c>
      <c r="Q90" s="13">
        <v>6.1373891130992895E-3</v>
      </c>
      <c r="R90" s="13">
        <v>0</v>
      </c>
      <c r="S90" s="13">
        <v>3.8271917523006474E-2</v>
      </c>
      <c r="T90" s="13">
        <v>0.16516226139255544</v>
      </c>
      <c r="U90" s="13">
        <v>0</v>
      </c>
      <c r="V90" s="13">
        <v>0</v>
      </c>
      <c r="W90" s="14">
        <f t="shared" si="12"/>
        <v>0.2095715680286612</v>
      </c>
      <c r="X90" s="13">
        <v>0</v>
      </c>
      <c r="Y90" s="13">
        <v>0</v>
      </c>
      <c r="Z90" s="13">
        <v>0.79042843197133883</v>
      </c>
      <c r="AA90" s="14">
        <f t="shared" si="13"/>
        <v>0.79042843197133883</v>
      </c>
    </row>
    <row r="91" spans="1:27" s="17" customFormat="1" ht="13.5" customHeight="1" x14ac:dyDescent="0.2">
      <c r="A91" s="37">
        <v>888</v>
      </c>
      <c r="B91" s="6" t="s">
        <v>140</v>
      </c>
      <c r="C91" s="7">
        <v>1448</v>
      </c>
      <c r="D91" s="7">
        <v>0</v>
      </c>
      <c r="E91" s="7">
        <v>202</v>
      </c>
      <c r="F91" s="8">
        <v>2506</v>
      </c>
      <c r="G91" s="9">
        <f t="shared" si="7"/>
        <v>2590.1666666666665</v>
      </c>
      <c r="H91" s="18" t="s">
        <v>33</v>
      </c>
      <c r="I91" s="10">
        <f t="shared" si="8"/>
        <v>1394.33</v>
      </c>
      <c r="J91" s="11">
        <f t="shared" si="9"/>
        <v>538.31671063638123</v>
      </c>
      <c r="K91" s="10">
        <v>353.47</v>
      </c>
      <c r="L91" s="11">
        <f t="shared" si="10"/>
        <v>136.46612187117947</v>
      </c>
      <c r="M91" s="1"/>
      <c r="N91" s="10">
        <v>1040.8599999999999</v>
      </c>
      <c r="O91" s="11">
        <f t="shared" si="11"/>
        <v>401.85058876520168</v>
      </c>
      <c r="P91" s="12"/>
      <c r="Q91" s="13">
        <v>4.6975966951869359E-3</v>
      </c>
      <c r="R91" s="13">
        <v>9.3234743568595679E-3</v>
      </c>
      <c r="S91" s="13">
        <v>3.1556374746293921E-2</v>
      </c>
      <c r="T91" s="13">
        <v>0.20490845065371899</v>
      </c>
      <c r="U91" s="13">
        <v>2.2950090724577397E-3</v>
      </c>
      <c r="V91" s="13">
        <v>7.2436223849447405E-4</v>
      </c>
      <c r="W91" s="14">
        <f t="shared" si="12"/>
        <v>0.25350526776301163</v>
      </c>
      <c r="X91" s="13">
        <v>0</v>
      </c>
      <c r="Y91" s="13">
        <v>5.378927513572827E-4</v>
      </c>
      <c r="Z91" s="13">
        <v>0.74595683948563107</v>
      </c>
      <c r="AA91" s="14">
        <f t="shared" si="13"/>
        <v>0.74649473223698837</v>
      </c>
    </row>
    <row r="92" spans="1:27" s="17" customFormat="1" ht="13.5" customHeight="1" x14ac:dyDescent="0.2">
      <c r="A92" s="37">
        <v>394</v>
      </c>
      <c r="B92" s="6" t="s">
        <v>168</v>
      </c>
      <c r="C92" s="7">
        <v>7045</v>
      </c>
      <c r="D92" s="7">
        <v>25</v>
      </c>
      <c r="E92" s="7">
        <v>843</v>
      </c>
      <c r="F92" s="8">
        <v>13114</v>
      </c>
      <c r="G92" s="9">
        <f t="shared" si="7"/>
        <v>13465.25</v>
      </c>
      <c r="H92" s="18" t="s">
        <v>33</v>
      </c>
      <c r="I92" s="10">
        <f t="shared" si="8"/>
        <v>5217.34</v>
      </c>
      <c r="J92" s="11">
        <f t="shared" si="9"/>
        <v>387.46699838473108</v>
      </c>
      <c r="K92" s="10">
        <v>1145.03</v>
      </c>
      <c r="L92" s="11">
        <f t="shared" si="10"/>
        <v>85.035925809026935</v>
      </c>
      <c r="M92" s="1"/>
      <c r="N92" s="10">
        <v>4072.31</v>
      </c>
      <c r="O92" s="11">
        <f t="shared" si="11"/>
        <v>302.43107257570415</v>
      </c>
      <c r="P92" s="12"/>
      <c r="Q92" s="13">
        <v>6.5703979422464323E-3</v>
      </c>
      <c r="R92" s="13">
        <v>0</v>
      </c>
      <c r="S92" s="13">
        <v>0</v>
      </c>
      <c r="T92" s="13">
        <v>0.21289584347579418</v>
      </c>
      <c r="U92" s="13">
        <v>0</v>
      </c>
      <c r="V92" s="13">
        <v>0</v>
      </c>
      <c r="W92" s="14">
        <f t="shared" si="12"/>
        <v>0.21946624141804061</v>
      </c>
      <c r="X92" s="13">
        <v>0</v>
      </c>
      <c r="Y92" s="13">
        <v>0</v>
      </c>
      <c r="Z92" s="13">
        <v>0.78053375858195939</v>
      </c>
      <c r="AA92" s="14">
        <f t="shared" si="13"/>
        <v>0.78053375858195939</v>
      </c>
    </row>
    <row r="93" spans="1:27" s="17" customFormat="1" ht="13.5" customHeight="1" x14ac:dyDescent="0.2">
      <c r="A93" s="37"/>
      <c r="B93" s="46" t="s">
        <v>242</v>
      </c>
      <c r="C93" s="7"/>
      <c r="D93" s="7"/>
      <c r="E93" s="7"/>
      <c r="F93" s="8"/>
      <c r="G93" s="9"/>
      <c r="H93" s="18"/>
      <c r="I93" s="10"/>
      <c r="J93" s="11"/>
      <c r="K93" s="10"/>
      <c r="L93" s="11"/>
      <c r="M93" s="1"/>
      <c r="N93" s="10"/>
      <c r="O93" s="11"/>
      <c r="P93" s="12"/>
      <c r="Q93" s="13"/>
      <c r="R93" s="13"/>
      <c r="S93" s="13"/>
      <c r="T93" s="13"/>
      <c r="U93" s="13"/>
      <c r="V93" s="40" t="s">
        <v>234</v>
      </c>
      <c r="W93" s="41">
        <f>SUM(W65:W92)/28</f>
        <v>0.21506029750426608</v>
      </c>
      <c r="X93" s="13"/>
      <c r="Y93" s="13"/>
      <c r="Z93" s="13"/>
      <c r="AA93" s="14"/>
    </row>
    <row r="94" spans="1:27" s="17" customFormat="1" ht="13.5" customHeight="1" x14ac:dyDescent="0.2">
      <c r="A94" s="37">
        <v>600</v>
      </c>
      <c r="B94" s="6" t="s">
        <v>113</v>
      </c>
      <c r="C94" s="7">
        <v>3215</v>
      </c>
      <c r="D94" s="7">
        <v>411</v>
      </c>
      <c r="E94" s="7">
        <v>116</v>
      </c>
      <c r="F94" s="8">
        <v>7963</v>
      </c>
      <c r="G94" s="9">
        <f t="shared" si="7"/>
        <v>8011.333333333333</v>
      </c>
      <c r="H94" s="18" t="s">
        <v>33</v>
      </c>
      <c r="I94" s="10">
        <f t="shared" si="8"/>
        <v>6675.96</v>
      </c>
      <c r="J94" s="11">
        <f t="shared" si="9"/>
        <v>833.31447116584843</v>
      </c>
      <c r="K94" s="10">
        <v>2107.42</v>
      </c>
      <c r="L94" s="11">
        <f t="shared" si="10"/>
        <v>263.05483897811433</v>
      </c>
      <c r="M94" s="1"/>
      <c r="N94" s="10">
        <v>4568.54</v>
      </c>
      <c r="O94" s="11">
        <f t="shared" si="11"/>
        <v>570.25963218773404</v>
      </c>
      <c r="P94" s="12"/>
      <c r="Q94" s="13">
        <v>3.1186525982780005E-3</v>
      </c>
      <c r="R94" s="13">
        <v>0</v>
      </c>
      <c r="S94" s="13">
        <v>0.21280235351919424</v>
      </c>
      <c r="T94" s="13">
        <v>9.6390631459745121E-2</v>
      </c>
      <c r="U94" s="13">
        <v>3.3613143278270093E-3</v>
      </c>
      <c r="V94" s="13">
        <v>0</v>
      </c>
      <c r="W94" s="14">
        <f t="shared" si="12"/>
        <v>0.31567295190504435</v>
      </c>
      <c r="X94" s="13">
        <v>0</v>
      </c>
      <c r="Y94" s="13">
        <v>0</v>
      </c>
      <c r="Z94" s="13">
        <v>0.68432704809495559</v>
      </c>
      <c r="AA94" s="14">
        <f t="shared" si="13"/>
        <v>0.68432704809495559</v>
      </c>
    </row>
    <row r="95" spans="1:27" s="17" customFormat="1" ht="13.5" customHeight="1" x14ac:dyDescent="0.2">
      <c r="A95" s="37">
        <v>59</v>
      </c>
      <c r="B95" s="6" t="s">
        <v>112</v>
      </c>
      <c r="C95" s="7">
        <v>2980</v>
      </c>
      <c r="D95" s="7">
        <v>0</v>
      </c>
      <c r="E95" s="7">
        <v>800</v>
      </c>
      <c r="F95" s="8">
        <v>5258</v>
      </c>
      <c r="G95" s="9">
        <f t="shared" si="7"/>
        <v>5591.333333333333</v>
      </c>
      <c r="H95" s="18" t="s">
        <v>33</v>
      </c>
      <c r="I95" s="10">
        <f t="shared" si="8"/>
        <v>1347.33</v>
      </c>
      <c r="J95" s="11">
        <f t="shared" si="9"/>
        <v>240.96756885656373</v>
      </c>
      <c r="K95" s="10">
        <v>432.45</v>
      </c>
      <c r="L95" s="11">
        <f t="shared" si="10"/>
        <v>77.342911648980575</v>
      </c>
      <c r="M95" s="1"/>
      <c r="N95" s="10">
        <v>914.88</v>
      </c>
      <c r="O95" s="11">
        <f t="shared" si="11"/>
        <v>163.62465720758317</v>
      </c>
      <c r="P95" s="12"/>
      <c r="Q95" s="13">
        <v>1.0205369137479312E-2</v>
      </c>
      <c r="R95" s="13">
        <v>0</v>
      </c>
      <c r="S95" s="13">
        <v>0</v>
      </c>
      <c r="T95" s="13">
        <v>0.31076276784455181</v>
      </c>
      <c r="U95" s="13">
        <v>0</v>
      </c>
      <c r="V95" s="13">
        <v>0</v>
      </c>
      <c r="W95" s="14">
        <f t="shared" si="12"/>
        <v>0.32096813698203114</v>
      </c>
      <c r="X95" s="13">
        <v>0</v>
      </c>
      <c r="Y95" s="13">
        <v>0</v>
      </c>
      <c r="Z95" s="13">
        <v>0.67903186301796892</v>
      </c>
      <c r="AA95" s="14">
        <f t="shared" si="13"/>
        <v>0.67903186301796892</v>
      </c>
    </row>
    <row r="96" spans="1:27" s="17" customFormat="1" ht="13.5" customHeight="1" x14ac:dyDescent="0.2">
      <c r="A96" s="37">
        <v>282</v>
      </c>
      <c r="B96" s="6" t="s">
        <v>77</v>
      </c>
      <c r="C96" s="7">
        <v>1390</v>
      </c>
      <c r="D96" s="7">
        <v>1</v>
      </c>
      <c r="E96" s="7">
        <v>141</v>
      </c>
      <c r="F96" s="8">
        <v>3065</v>
      </c>
      <c r="G96" s="9">
        <f t="shared" si="7"/>
        <v>3123.75</v>
      </c>
      <c r="H96" s="18" t="s">
        <v>33</v>
      </c>
      <c r="I96" s="10">
        <f t="shared" si="8"/>
        <v>1243.8400000000001</v>
      </c>
      <c r="J96" s="11">
        <f t="shared" si="9"/>
        <v>398.18807523009212</v>
      </c>
      <c r="K96" s="10">
        <v>496.13</v>
      </c>
      <c r="L96" s="11">
        <f t="shared" si="10"/>
        <v>158.8251300520208</v>
      </c>
      <c r="M96" s="1"/>
      <c r="N96" s="10">
        <v>747.71</v>
      </c>
      <c r="O96" s="11">
        <f t="shared" si="11"/>
        <v>239.36294517807121</v>
      </c>
      <c r="P96" s="12"/>
      <c r="Q96" s="13">
        <v>6.4397350141497302E-3</v>
      </c>
      <c r="R96" s="13">
        <v>0</v>
      </c>
      <c r="S96" s="13">
        <v>0</v>
      </c>
      <c r="T96" s="13">
        <v>0.3268667995883715</v>
      </c>
      <c r="U96" s="13">
        <v>6.5563094931824037E-2</v>
      </c>
      <c r="V96" s="13">
        <v>0</v>
      </c>
      <c r="W96" s="14">
        <f t="shared" si="12"/>
        <v>0.39886962953434518</v>
      </c>
      <c r="X96" s="13">
        <v>0</v>
      </c>
      <c r="Y96" s="13">
        <v>0</v>
      </c>
      <c r="Z96" s="13">
        <v>0.60113037046565465</v>
      </c>
      <c r="AA96" s="14">
        <f t="shared" si="13"/>
        <v>0.60113037046565465</v>
      </c>
    </row>
    <row r="97" spans="1:27" s="17" customFormat="1" ht="13.5" customHeight="1" x14ac:dyDescent="0.2">
      <c r="A97" s="37">
        <v>358</v>
      </c>
      <c r="B97" s="6" t="s">
        <v>133</v>
      </c>
      <c r="C97" s="7">
        <v>2414</v>
      </c>
      <c r="D97" s="7">
        <v>24</v>
      </c>
      <c r="E97" s="7">
        <v>36</v>
      </c>
      <c r="F97" s="8">
        <v>6727</v>
      </c>
      <c r="G97" s="9">
        <f t="shared" si="7"/>
        <v>6742</v>
      </c>
      <c r="H97" s="18" t="s">
        <v>33</v>
      </c>
      <c r="I97" s="10">
        <f t="shared" si="8"/>
        <v>2135.5100000000002</v>
      </c>
      <c r="J97" s="11">
        <f t="shared" si="9"/>
        <v>316.74725600711957</v>
      </c>
      <c r="K97" s="10">
        <v>576.11</v>
      </c>
      <c r="L97" s="11">
        <f t="shared" si="10"/>
        <v>85.450904776030853</v>
      </c>
      <c r="M97" s="1"/>
      <c r="N97" s="10">
        <v>1559.4</v>
      </c>
      <c r="O97" s="11">
        <f t="shared" si="11"/>
        <v>231.29635123108869</v>
      </c>
      <c r="P97" s="12"/>
      <c r="Q97" s="13">
        <v>8.2369082795210498E-3</v>
      </c>
      <c r="R97" s="13">
        <v>0</v>
      </c>
      <c r="S97" s="13">
        <v>9.64640764969492E-2</v>
      </c>
      <c r="T97" s="13">
        <v>0.16507532158594432</v>
      </c>
      <c r="U97" s="13">
        <v>0</v>
      </c>
      <c r="V97" s="13">
        <v>0</v>
      </c>
      <c r="W97" s="14">
        <f t="shared" si="12"/>
        <v>0.26977630636241456</v>
      </c>
      <c r="X97" s="13">
        <v>0</v>
      </c>
      <c r="Y97" s="13">
        <v>0</v>
      </c>
      <c r="Z97" s="13">
        <v>0.73022369363758532</v>
      </c>
      <c r="AA97" s="14">
        <f t="shared" si="13"/>
        <v>0.73022369363758532</v>
      </c>
    </row>
    <row r="98" spans="1:27" s="17" customFormat="1" ht="13.5" customHeight="1" x14ac:dyDescent="0.2">
      <c r="A98" s="37">
        <v>712</v>
      </c>
      <c r="B98" s="6" t="s">
        <v>146</v>
      </c>
      <c r="C98" s="7">
        <v>2752</v>
      </c>
      <c r="D98" s="7">
        <v>0</v>
      </c>
      <c r="E98" s="7">
        <v>288</v>
      </c>
      <c r="F98" s="8">
        <v>6030</v>
      </c>
      <c r="G98" s="9">
        <f t="shared" si="7"/>
        <v>6150</v>
      </c>
      <c r="H98" s="18" t="s">
        <v>33</v>
      </c>
      <c r="I98" s="10">
        <f t="shared" si="8"/>
        <v>2267.38</v>
      </c>
      <c r="J98" s="11">
        <f t="shared" si="9"/>
        <v>368.67967479674797</v>
      </c>
      <c r="K98" s="10">
        <v>556.62</v>
      </c>
      <c r="L98" s="11">
        <f t="shared" si="10"/>
        <v>90.507317073170725</v>
      </c>
      <c r="M98" s="1"/>
      <c r="N98" s="10">
        <v>1710.76</v>
      </c>
      <c r="O98" s="11">
        <f t="shared" si="11"/>
        <v>278.17235772357725</v>
      </c>
      <c r="P98" s="12"/>
      <c r="Q98" s="13">
        <v>6.9507537333839053E-3</v>
      </c>
      <c r="R98" s="13">
        <v>0</v>
      </c>
      <c r="S98" s="13">
        <v>2.8314618634723777E-2</v>
      </c>
      <c r="T98" s="13">
        <v>0.21022501742098809</v>
      </c>
      <c r="U98" s="13">
        <v>0</v>
      </c>
      <c r="V98" s="13">
        <v>0</v>
      </c>
      <c r="W98" s="14">
        <f t="shared" si="12"/>
        <v>0.24549038978909576</v>
      </c>
      <c r="X98" s="13">
        <v>0</v>
      </c>
      <c r="Y98" s="13">
        <v>3.0563910769257907E-3</v>
      </c>
      <c r="Z98" s="13">
        <v>0.75145321913397833</v>
      </c>
      <c r="AA98" s="14">
        <f t="shared" si="13"/>
        <v>0.75450961021090412</v>
      </c>
    </row>
    <row r="99" spans="1:27" s="17" customFormat="1" ht="13.5" customHeight="1" x14ac:dyDescent="0.2">
      <c r="A99" s="37">
        <v>547</v>
      </c>
      <c r="B99" s="6" t="s">
        <v>39</v>
      </c>
      <c r="C99" s="7">
        <v>1728</v>
      </c>
      <c r="D99" s="7">
        <v>5</v>
      </c>
      <c r="E99" s="7">
        <v>590</v>
      </c>
      <c r="F99" s="8">
        <v>2810</v>
      </c>
      <c r="G99" s="9">
        <f t="shared" si="7"/>
        <v>3055.8333333333335</v>
      </c>
      <c r="H99" s="18" t="s">
        <v>33</v>
      </c>
      <c r="I99" s="10">
        <f t="shared" si="8"/>
        <v>969.93000000000006</v>
      </c>
      <c r="J99" s="11">
        <f t="shared" si="9"/>
        <v>317.40278156531224</v>
      </c>
      <c r="K99" s="10">
        <v>482.92</v>
      </c>
      <c r="L99" s="11">
        <f t="shared" si="10"/>
        <v>158.03217889282791</v>
      </c>
      <c r="M99" s="1"/>
      <c r="N99" s="10">
        <v>487.01</v>
      </c>
      <c r="O99" s="11">
        <f t="shared" si="11"/>
        <v>159.37060267248432</v>
      </c>
      <c r="P99" s="12"/>
      <c r="Q99" s="13">
        <v>7.5778664439701835E-3</v>
      </c>
      <c r="R99" s="13">
        <v>0</v>
      </c>
      <c r="S99" s="13">
        <v>5.1550111863742747E-3</v>
      </c>
      <c r="T99" s="13">
        <v>0.45838359469240053</v>
      </c>
      <c r="U99" s="13">
        <v>2.6775128102027982E-2</v>
      </c>
      <c r="V99" s="13">
        <v>0</v>
      </c>
      <c r="W99" s="14">
        <f t="shared" si="12"/>
        <v>0.49789160042477293</v>
      </c>
      <c r="X99" s="13">
        <v>0</v>
      </c>
      <c r="Y99" s="13">
        <v>0</v>
      </c>
      <c r="Z99" s="13">
        <v>0.50210839957522702</v>
      </c>
      <c r="AA99" s="14">
        <f t="shared" si="13"/>
        <v>0.50210839957522702</v>
      </c>
    </row>
    <row r="100" spans="1:27" s="17" customFormat="1" ht="13.5" customHeight="1" x14ac:dyDescent="0.2">
      <c r="A100" s="37">
        <v>531</v>
      </c>
      <c r="B100" s="6" t="s">
        <v>135</v>
      </c>
      <c r="C100" s="7">
        <v>13013</v>
      </c>
      <c r="D100" s="7">
        <v>14</v>
      </c>
      <c r="E100" s="7">
        <v>0</v>
      </c>
      <c r="F100" s="8">
        <v>32198</v>
      </c>
      <c r="G100" s="9">
        <f t="shared" si="7"/>
        <v>32198</v>
      </c>
      <c r="H100" s="2"/>
      <c r="I100" s="10">
        <f t="shared" si="8"/>
        <v>14011.673999999999</v>
      </c>
      <c r="J100" s="11">
        <f t="shared" si="9"/>
        <v>435.17218460773961</v>
      </c>
      <c r="K100" s="10">
        <v>3685.3540000000003</v>
      </c>
      <c r="L100" s="11">
        <f t="shared" si="10"/>
        <v>114.45909683831296</v>
      </c>
      <c r="M100" s="1"/>
      <c r="N100" s="10">
        <v>10326.32</v>
      </c>
      <c r="O100" s="11">
        <f t="shared" si="11"/>
        <v>320.71308776942669</v>
      </c>
      <c r="P100" s="12"/>
      <c r="Q100" s="13">
        <v>6.0064200751459105E-3</v>
      </c>
      <c r="R100" s="13">
        <v>0</v>
      </c>
      <c r="S100" s="13">
        <v>1.0063037435783905E-3</v>
      </c>
      <c r="T100" s="13">
        <v>0.23652591403425458</v>
      </c>
      <c r="U100" s="13">
        <v>1.8886394302351027E-2</v>
      </c>
      <c r="V100" s="13">
        <v>5.9521795896764367E-4</v>
      </c>
      <c r="W100" s="14">
        <f t="shared" si="12"/>
        <v>0.26302025011429758</v>
      </c>
      <c r="X100" s="13">
        <v>0</v>
      </c>
      <c r="Y100" s="13">
        <v>4.3178281196094056E-4</v>
      </c>
      <c r="Z100" s="13">
        <v>0.73654796707374159</v>
      </c>
      <c r="AA100" s="14">
        <f t="shared" si="13"/>
        <v>0.73697974988570247</v>
      </c>
    </row>
    <row r="101" spans="1:27" s="17" customFormat="1" ht="13.5" customHeight="1" x14ac:dyDescent="0.2">
      <c r="A101" s="37">
        <v>229</v>
      </c>
      <c r="B101" s="6" t="s">
        <v>199</v>
      </c>
      <c r="C101" s="7">
        <v>5250</v>
      </c>
      <c r="D101" s="7">
        <v>0</v>
      </c>
      <c r="E101" s="7">
        <v>0</v>
      </c>
      <c r="F101" s="8">
        <v>13530</v>
      </c>
      <c r="G101" s="9">
        <f t="shared" si="7"/>
        <v>13530</v>
      </c>
      <c r="H101" s="2"/>
      <c r="I101" s="10">
        <f t="shared" si="8"/>
        <v>4405.5599999999995</v>
      </c>
      <c r="J101" s="11">
        <f t="shared" si="9"/>
        <v>325.61419068736137</v>
      </c>
      <c r="K101" s="10">
        <v>709.44</v>
      </c>
      <c r="L101" s="11">
        <f t="shared" si="10"/>
        <v>52.434589800443462</v>
      </c>
      <c r="M101" s="1"/>
      <c r="N101" s="10">
        <v>3696.12</v>
      </c>
      <c r="O101" s="11">
        <f t="shared" si="11"/>
        <v>273.17960088691797</v>
      </c>
      <c r="P101" s="12"/>
      <c r="Q101" s="13">
        <v>8.0284912701222982E-3</v>
      </c>
      <c r="R101" s="13">
        <v>0</v>
      </c>
      <c r="S101" s="13">
        <v>0</v>
      </c>
      <c r="T101" s="13">
        <v>0.15300438536758096</v>
      </c>
      <c r="U101" s="13">
        <v>0</v>
      </c>
      <c r="V101" s="13">
        <v>0</v>
      </c>
      <c r="W101" s="14">
        <f t="shared" si="12"/>
        <v>0.1610328766377033</v>
      </c>
      <c r="X101" s="13">
        <v>0</v>
      </c>
      <c r="Y101" s="13">
        <v>0</v>
      </c>
      <c r="Z101" s="13">
        <v>0.83896712336229684</v>
      </c>
      <c r="AA101" s="14">
        <f t="shared" si="13"/>
        <v>0.83896712336229684</v>
      </c>
    </row>
    <row r="102" spans="1:27" s="17" customFormat="1" ht="13.5" customHeight="1" x14ac:dyDescent="0.2">
      <c r="A102" s="37">
        <v>152</v>
      </c>
      <c r="B102" s="6" t="s">
        <v>218</v>
      </c>
      <c r="C102" s="7">
        <v>3068</v>
      </c>
      <c r="D102" s="7">
        <v>13</v>
      </c>
      <c r="E102" s="7">
        <v>280</v>
      </c>
      <c r="F102" s="8">
        <v>6260</v>
      </c>
      <c r="G102" s="9">
        <f t="shared" si="7"/>
        <v>6376.666666666667</v>
      </c>
      <c r="H102" s="18" t="s">
        <v>33</v>
      </c>
      <c r="I102" s="10">
        <f t="shared" si="8"/>
        <v>5776.41</v>
      </c>
      <c r="J102" s="11">
        <f t="shared" si="9"/>
        <v>905.86670151594353</v>
      </c>
      <c r="K102" s="10">
        <v>588</v>
      </c>
      <c r="L102" s="11">
        <f t="shared" si="10"/>
        <v>92.211186617877672</v>
      </c>
      <c r="M102" s="1"/>
      <c r="N102" s="10">
        <v>5188.41</v>
      </c>
      <c r="O102" s="11">
        <f t="shared" si="11"/>
        <v>813.6555148980658</v>
      </c>
      <c r="P102" s="12"/>
      <c r="Q102" s="13">
        <v>2.8322089325376835E-3</v>
      </c>
      <c r="R102" s="13">
        <v>0</v>
      </c>
      <c r="S102" s="13">
        <v>0</v>
      </c>
      <c r="T102" s="13">
        <v>9.8961119449623561E-2</v>
      </c>
      <c r="U102" s="13">
        <v>0</v>
      </c>
      <c r="V102" s="13">
        <v>0</v>
      </c>
      <c r="W102" s="14">
        <f t="shared" si="12"/>
        <v>0.10179332838216124</v>
      </c>
      <c r="X102" s="13">
        <v>0</v>
      </c>
      <c r="Y102" s="13">
        <v>0</v>
      </c>
      <c r="Z102" s="13">
        <v>0.89820667161783874</v>
      </c>
      <c r="AA102" s="14">
        <f t="shared" si="13"/>
        <v>0.89820667161783874</v>
      </c>
    </row>
    <row r="103" spans="1:27" s="17" customFormat="1" ht="13.5" customHeight="1" x14ac:dyDescent="0.2">
      <c r="A103" s="37">
        <v>361</v>
      </c>
      <c r="B103" s="6" t="s">
        <v>150</v>
      </c>
      <c r="C103" s="7">
        <v>7920</v>
      </c>
      <c r="D103" s="7">
        <v>0</v>
      </c>
      <c r="E103" s="7">
        <v>0</v>
      </c>
      <c r="F103" s="8">
        <v>22586</v>
      </c>
      <c r="G103" s="9">
        <f t="shared" si="7"/>
        <v>22586</v>
      </c>
      <c r="H103" s="2"/>
      <c r="I103" s="10">
        <f t="shared" si="8"/>
        <v>11343.07</v>
      </c>
      <c r="J103" s="11">
        <f t="shared" si="9"/>
        <v>502.21686000177101</v>
      </c>
      <c r="K103" s="10">
        <v>2729.13</v>
      </c>
      <c r="L103" s="11">
        <f t="shared" si="10"/>
        <v>120.83281678916143</v>
      </c>
      <c r="M103" s="1"/>
      <c r="N103" s="10">
        <v>8613.94</v>
      </c>
      <c r="O103" s="11">
        <f t="shared" si="11"/>
        <v>381.38404321260958</v>
      </c>
      <c r="P103" s="12"/>
      <c r="Q103" s="13">
        <v>5.2049401088065227E-3</v>
      </c>
      <c r="R103" s="13">
        <v>0</v>
      </c>
      <c r="S103" s="13">
        <v>3.2442716125352308E-2</v>
      </c>
      <c r="T103" s="13">
        <v>0.19293630384014201</v>
      </c>
      <c r="U103" s="13">
        <v>1.0014925412608755E-2</v>
      </c>
      <c r="V103" s="13">
        <v>0</v>
      </c>
      <c r="W103" s="14">
        <f t="shared" si="12"/>
        <v>0.24059888548690964</v>
      </c>
      <c r="X103" s="13">
        <v>0</v>
      </c>
      <c r="Y103" s="13">
        <v>1.1134551757152164E-3</v>
      </c>
      <c r="Z103" s="13">
        <v>0.75828765933737508</v>
      </c>
      <c r="AA103" s="14">
        <f t="shared" si="13"/>
        <v>0.75940111451309045</v>
      </c>
    </row>
    <row r="104" spans="1:27" s="17" customFormat="1" ht="13.5" customHeight="1" x14ac:dyDescent="0.2">
      <c r="A104" s="37">
        <v>958</v>
      </c>
      <c r="B104" s="6" t="s">
        <v>128</v>
      </c>
      <c r="C104" s="7">
        <v>1610</v>
      </c>
      <c r="D104" s="7">
        <v>350</v>
      </c>
      <c r="E104" s="7">
        <v>0</v>
      </c>
      <c r="F104" s="8">
        <v>4216</v>
      </c>
      <c r="G104" s="9">
        <f t="shared" si="7"/>
        <v>4216</v>
      </c>
      <c r="H104" s="2"/>
      <c r="I104" s="10">
        <f t="shared" si="8"/>
        <v>2415.1799999999998</v>
      </c>
      <c r="J104" s="11">
        <f t="shared" si="9"/>
        <v>572.86053130929793</v>
      </c>
      <c r="K104" s="10">
        <v>670.65</v>
      </c>
      <c r="L104" s="11">
        <f t="shared" si="10"/>
        <v>159.07258064516128</v>
      </c>
      <c r="M104" s="1"/>
      <c r="N104" s="10">
        <v>1744.53</v>
      </c>
      <c r="O104" s="11">
        <f t="shared" si="11"/>
        <v>413.78795066413664</v>
      </c>
      <c r="P104" s="12"/>
      <c r="Q104" s="13">
        <v>4.5628069129423068E-3</v>
      </c>
      <c r="R104" s="13">
        <v>0</v>
      </c>
      <c r="S104" s="13">
        <v>0</v>
      </c>
      <c r="T104" s="13">
        <v>0.2731183597081791</v>
      </c>
      <c r="U104" s="13">
        <v>0</v>
      </c>
      <c r="V104" s="13">
        <v>0</v>
      </c>
      <c r="W104" s="14">
        <f t="shared" si="12"/>
        <v>0.27768116662112141</v>
      </c>
      <c r="X104" s="13">
        <v>0</v>
      </c>
      <c r="Y104" s="13">
        <v>4.2729734429731948E-3</v>
      </c>
      <c r="Z104" s="13">
        <v>0.71804585993590542</v>
      </c>
      <c r="AA104" s="14">
        <f t="shared" si="13"/>
        <v>0.72231883337887859</v>
      </c>
    </row>
    <row r="105" spans="1:27" s="17" customFormat="1" ht="13.5" customHeight="1" x14ac:dyDescent="0.2">
      <c r="A105" s="37">
        <v>757</v>
      </c>
      <c r="B105" s="6" t="s">
        <v>166</v>
      </c>
      <c r="C105" s="7">
        <v>3350</v>
      </c>
      <c r="D105" s="7">
        <v>10</v>
      </c>
      <c r="E105" s="7">
        <v>554</v>
      </c>
      <c r="F105" s="8">
        <v>6674</v>
      </c>
      <c r="G105" s="9">
        <f t="shared" si="7"/>
        <v>6904.833333333333</v>
      </c>
      <c r="H105" s="18" t="s">
        <v>33</v>
      </c>
      <c r="I105" s="10">
        <f t="shared" si="8"/>
        <v>5109.82</v>
      </c>
      <c r="J105" s="11">
        <f t="shared" si="9"/>
        <v>740.03524101474818</v>
      </c>
      <c r="K105" s="10">
        <v>1137.1500000000001</v>
      </c>
      <c r="L105" s="11">
        <f t="shared" si="10"/>
        <v>164.68898597600716</v>
      </c>
      <c r="M105" s="1"/>
      <c r="N105" s="10">
        <v>3972.67</v>
      </c>
      <c r="O105" s="11">
        <f t="shared" si="11"/>
        <v>575.34625503874099</v>
      </c>
      <c r="P105" s="12"/>
      <c r="Q105" s="13">
        <v>3.4149930917331726E-3</v>
      </c>
      <c r="R105" s="13">
        <v>0</v>
      </c>
      <c r="S105" s="13">
        <v>5.6264212829414739E-2</v>
      </c>
      <c r="T105" s="13">
        <v>0.16076300143644984</v>
      </c>
      <c r="U105" s="13">
        <v>0</v>
      </c>
      <c r="V105" s="13">
        <v>2.0998782735986788E-3</v>
      </c>
      <c r="W105" s="14">
        <f t="shared" si="12"/>
        <v>0.22254208563119643</v>
      </c>
      <c r="X105" s="13">
        <v>0</v>
      </c>
      <c r="Y105" s="13">
        <v>0</v>
      </c>
      <c r="Z105" s="13">
        <v>0.77745791436880363</v>
      </c>
      <c r="AA105" s="14">
        <f t="shared" si="13"/>
        <v>0.77745791436880363</v>
      </c>
    </row>
    <row r="106" spans="1:27" s="17" customFormat="1" ht="13.5" customHeight="1" x14ac:dyDescent="0.2">
      <c r="A106" s="37">
        <v>382</v>
      </c>
      <c r="B106" s="6" t="s">
        <v>192</v>
      </c>
      <c r="C106" s="7">
        <v>1480</v>
      </c>
      <c r="D106" s="7">
        <v>35</v>
      </c>
      <c r="E106" s="7">
        <v>0</v>
      </c>
      <c r="F106" s="8">
        <v>4005</v>
      </c>
      <c r="G106" s="9">
        <f t="shared" si="7"/>
        <v>4005</v>
      </c>
      <c r="H106" s="2"/>
      <c r="I106" s="10">
        <f t="shared" si="8"/>
        <v>1377.6399999999999</v>
      </c>
      <c r="J106" s="11">
        <f t="shared" si="9"/>
        <v>343.98002496878894</v>
      </c>
      <c r="K106" s="10">
        <v>244.29</v>
      </c>
      <c r="L106" s="11">
        <f t="shared" si="10"/>
        <v>60.99625468164794</v>
      </c>
      <c r="M106" s="1"/>
      <c r="N106" s="10">
        <v>1133.3499999999999</v>
      </c>
      <c r="O106" s="11">
        <f t="shared" si="11"/>
        <v>282.98377028714106</v>
      </c>
      <c r="P106" s="12"/>
      <c r="Q106" s="13">
        <v>7.5999535437414707E-3</v>
      </c>
      <c r="R106" s="13">
        <v>0</v>
      </c>
      <c r="S106" s="13">
        <v>0</v>
      </c>
      <c r="T106" s="13">
        <v>0.16972503701983099</v>
      </c>
      <c r="U106" s="13">
        <v>0</v>
      </c>
      <c r="V106" s="13">
        <v>0</v>
      </c>
      <c r="W106" s="14">
        <f t="shared" si="12"/>
        <v>0.17732499056357251</v>
      </c>
      <c r="X106" s="13">
        <v>0</v>
      </c>
      <c r="Y106" s="13">
        <v>0</v>
      </c>
      <c r="Z106" s="13">
        <v>0.82267500943642757</v>
      </c>
      <c r="AA106" s="14">
        <f t="shared" si="13"/>
        <v>0.82267500943642757</v>
      </c>
    </row>
    <row r="107" spans="1:27" s="17" customFormat="1" ht="13.5" customHeight="1" x14ac:dyDescent="0.2">
      <c r="A107" s="37">
        <v>280</v>
      </c>
      <c r="B107" s="6" t="s">
        <v>126</v>
      </c>
      <c r="C107" s="7">
        <v>840</v>
      </c>
      <c r="D107" s="7">
        <v>0</v>
      </c>
      <c r="E107" s="7">
        <v>0</v>
      </c>
      <c r="F107" s="8">
        <v>2178</v>
      </c>
      <c r="G107" s="9">
        <f t="shared" si="7"/>
        <v>2178</v>
      </c>
      <c r="H107" s="2"/>
      <c r="I107" s="10">
        <f t="shared" si="8"/>
        <v>783.38</v>
      </c>
      <c r="J107" s="11">
        <f t="shared" si="9"/>
        <v>359.67860422405874</v>
      </c>
      <c r="K107" s="10">
        <v>224.78</v>
      </c>
      <c r="L107" s="11">
        <f t="shared" si="10"/>
        <v>103.20477502295684</v>
      </c>
      <c r="M107" s="1"/>
      <c r="N107" s="10">
        <v>558.6</v>
      </c>
      <c r="O107" s="11">
        <f t="shared" si="11"/>
        <v>256.47382920110192</v>
      </c>
      <c r="P107" s="12"/>
      <c r="Q107" s="13">
        <v>7.2633970742168553E-3</v>
      </c>
      <c r="R107" s="13">
        <v>0</v>
      </c>
      <c r="S107" s="13">
        <v>2.935995302407516E-3</v>
      </c>
      <c r="T107" s="13">
        <v>0.27673670504735887</v>
      </c>
      <c r="U107" s="13">
        <v>0</v>
      </c>
      <c r="V107" s="13">
        <v>0</v>
      </c>
      <c r="W107" s="14">
        <f t="shared" si="12"/>
        <v>0.28693609742398324</v>
      </c>
      <c r="X107" s="13">
        <v>0</v>
      </c>
      <c r="Y107" s="13">
        <v>6.2677117107916977E-3</v>
      </c>
      <c r="Z107" s="13">
        <v>0.70679619086522516</v>
      </c>
      <c r="AA107" s="14">
        <f t="shared" si="13"/>
        <v>0.71306390257601682</v>
      </c>
    </row>
    <row r="108" spans="1:27" s="17" customFormat="1" ht="13.5" customHeight="1" x14ac:dyDescent="0.2">
      <c r="A108" s="37">
        <v>235</v>
      </c>
      <c r="B108" s="6" t="s">
        <v>34</v>
      </c>
      <c r="C108" s="7">
        <v>964</v>
      </c>
      <c r="D108" s="7">
        <v>3</v>
      </c>
      <c r="E108" s="7">
        <v>0</v>
      </c>
      <c r="F108" s="8">
        <v>2529</v>
      </c>
      <c r="G108" s="9">
        <f t="shared" si="7"/>
        <v>2529</v>
      </c>
      <c r="H108" s="2"/>
      <c r="I108" s="10">
        <f t="shared" si="8"/>
        <v>708.2</v>
      </c>
      <c r="J108" s="11">
        <f t="shared" si="9"/>
        <v>280.03163305654408</v>
      </c>
      <c r="K108" s="10">
        <v>366.23</v>
      </c>
      <c r="L108" s="11">
        <f t="shared" si="10"/>
        <v>144.81217872676947</v>
      </c>
      <c r="M108" s="1"/>
      <c r="N108" s="10">
        <v>341.97</v>
      </c>
      <c r="O108" s="11">
        <f t="shared" si="11"/>
        <v>135.21945432977461</v>
      </c>
      <c r="P108" s="12"/>
      <c r="Q108" s="13">
        <v>9.3476419090652348E-3</v>
      </c>
      <c r="R108" s="13">
        <v>0</v>
      </c>
      <c r="S108" s="13">
        <v>4.0525275345947472E-2</v>
      </c>
      <c r="T108" s="13">
        <v>0.34412595312058741</v>
      </c>
      <c r="U108" s="13">
        <v>0.12312905958768709</v>
      </c>
      <c r="V108" s="13">
        <v>0</v>
      </c>
      <c r="W108" s="14">
        <f t="shared" si="12"/>
        <v>0.51712792996328716</v>
      </c>
      <c r="X108" s="13">
        <v>0</v>
      </c>
      <c r="Y108" s="13">
        <v>3.3182716746681727E-3</v>
      </c>
      <c r="Z108" s="13">
        <v>0.47955379836204459</v>
      </c>
      <c r="AA108" s="14">
        <f t="shared" si="13"/>
        <v>0.48287207003671279</v>
      </c>
    </row>
    <row r="109" spans="1:27" s="17" customFormat="1" ht="13.5" customHeight="1" x14ac:dyDescent="0.2">
      <c r="A109" s="37">
        <v>434</v>
      </c>
      <c r="B109" s="6" t="s">
        <v>99</v>
      </c>
      <c r="C109" s="7">
        <v>2856</v>
      </c>
      <c r="D109" s="7">
        <v>30</v>
      </c>
      <c r="E109" s="7">
        <v>0</v>
      </c>
      <c r="F109" s="8">
        <v>6194</v>
      </c>
      <c r="G109" s="9">
        <f t="shared" si="7"/>
        <v>6194</v>
      </c>
      <c r="H109" s="2"/>
      <c r="I109" s="10">
        <f t="shared" si="8"/>
        <v>1413.87</v>
      </c>
      <c r="J109" s="11">
        <f t="shared" si="9"/>
        <v>228.26444946722634</v>
      </c>
      <c r="K109" s="10">
        <v>497.49</v>
      </c>
      <c r="L109" s="11">
        <f t="shared" si="10"/>
        <v>80.318049725540845</v>
      </c>
      <c r="M109" s="1"/>
      <c r="N109" s="10">
        <v>916.38</v>
      </c>
      <c r="O109" s="11">
        <f t="shared" si="11"/>
        <v>147.9463997416855</v>
      </c>
      <c r="P109" s="12"/>
      <c r="Q109" s="13">
        <v>1.1450840600620993E-2</v>
      </c>
      <c r="R109" s="13">
        <v>0</v>
      </c>
      <c r="S109" s="13">
        <v>7.7800646452644163E-3</v>
      </c>
      <c r="T109" s="13">
        <v>0.33263312751525959</v>
      </c>
      <c r="U109" s="13">
        <v>0</v>
      </c>
      <c r="V109" s="13">
        <v>0</v>
      </c>
      <c r="W109" s="14">
        <f t="shared" si="12"/>
        <v>0.35186403276114497</v>
      </c>
      <c r="X109" s="13">
        <v>0</v>
      </c>
      <c r="Y109" s="13">
        <v>0</v>
      </c>
      <c r="Z109" s="13">
        <v>0.64813596723885514</v>
      </c>
      <c r="AA109" s="14">
        <f t="shared" si="13"/>
        <v>0.64813596723885514</v>
      </c>
    </row>
    <row r="110" spans="1:27" s="17" customFormat="1" ht="13.5" customHeight="1" x14ac:dyDescent="0.2">
      <c r="A110" s="37">
        <v>218</v>
      </c>
      <c r="B110" s="6" t="s">
        <v>144</v>
      </c>
      <c r="C110" s="7">
        <v>3885</v>
      </c>
      <c r="D110" s="7">
        <v>4</v>
      </c>
      <c r="E110" s="7">
        <v>65</v>
      </c>
      <c r="F110" s="8">
        <v>9326</v>
      </c>
      <c r="G110" s="9">
        <f t="shared" si="7"/>
        <v>9353.0833333333339</v>
      </c>
      <c r="H110" s="18" t="s">
        <v>33</v>
      </c>
      <c r="I110" s="10">
        <f t="shared" si="8"/>
        <v>3232.27</v>
      </c>
      <c r="J110" s="11">
        <f t="shared" si="9"/>
        <v>345.58336377486921</v>
      </c>
      <c r="K110" s="10">
        <v>805.23</v>
      </c>
      <c r="L110" s="11">
        <f t="shared" si="10"/>
        <v>86.092465051631805</v>
      </c>
      <c r="M110" s="1"/>
      <c r="N110" s="10">
        <v>2427.04</v>
      </c>
      <c r="O110" s="11">
        <f t="shared" si="11"/>
        <v>259.49089872323742</v>
      </c>
      <c r="P110" s="12"/>
      <c r="Q110" s="13">
        <v>7.5426867186218971E-3</v>
      </c>
      <c r="R110" s="13">
        <v>0</v>
      </c>
      <c r="S110" s="13">
        <v>6.1876019020688247E-2</v>
      </c>
      <c r="T110" s="13">
        <v>0.17970342824083385</v>
      </c>
      <c r="U110" s="13">
        <v>0</v>
      </c>
      <c r="V110" s="13">
        <v>0</v>
      </c>
      <c r="W110" s="14">
        <f t="shared" si="12"/>
        <v>0.24912213398014399</v>
      </c>
      <c r="X110" s="13">
        <v>0</v>
      </c>
      <c r="Y110" s="13">
        <v>4.7149526493764447E-3</v>
      </c>
      <c r="Z110" s="13">
        <v>0.74616291337047969</v>
      </c>
      <c r="AA110" s="14">
        <f t="shared" si="13"/>
        <v>0.75087786601985596</v>
      </c>
    </row>
    <row r="111" spans="1:27" s="17" customFormat="1" ht="13.5" customHeight="1" x14ac:dyDescent="0.2">
      <c r="A111" s="37">
        <v>230</v>
      </c>
      <c r="B111" s="6" t="s">
        <v>175</v>
      </c>
      <c r="C111" s="7">
        <v>1218</v>
      </c>
      <c r="D111" s="7">
        <v>0</v>
      </c>
      <c r="E111" s="7">
        <v>100</v>
      </c>
      <c r="F111" s="8">
        <v>2803</v>
      </c>
      <c r="G111" s="9">
        <f t="shared" si="7"/>
        <v>2844.6666666666665</v>
      </c>
      <c r="H111" s="18" t="s">
        <v>33</v>
      </c>
      <c r="I111" s="10">
        <f t="shared" si="8"/>
        <v>1111.9968114841718</v>
      </c>
      <c r="J111" s="11">
        <f t="shared" si="9"/>
        <v>390.90583951869178</v>
      </c>
      <c r="K111" s="10">
        <v>229.13</v>
      </c>
      <c r="L111" s="11">
        <f t="shared" si="10"/>
        <v>80.54722287321303</v>
      </c>
      <c r="M111" s="1"/>
      <c r="N111" s="10">
        <v>882.86681148417188</v>
      </c>
      <c r="O111" s="11">
        <f t="shared" si="11"/>
        <v>310.35861664547878</v>
      </c>
      <c r="P111" s="16" t="s">
        <v>29</v>
      </c>
      <c r="Q111" s="13">
        <v>6.5917455196806887E-3</v>
      </c>
      <c r="R111" s="13">
        <v>0</v>
      </c>
      <c r="S111" s="13">
        <v>4.4964157705870998E-4</v>
      </c>
      <c r="T111" s="13">
        <v>0.19901136200618505</v>
      </c>
      <c r="U111" s="13">
        <v>0</v>
      </c>
      <c r="V111" s="13">
        <v>0</v>
      </c>
      <c r="W111" s="14">
        <f t="shared" si="12"/>
        <v>0.20605274910292443</v>
      </c>
      <c r="X111" s="13">
        <v>0</v>
      </c>
      <c r="Y111" s="13">
        <v>0</v>
      </c>
      <c r="Z111" s="13">
        <v>0.79394725089707563</v>
      </c>
      <c r="AA111" s="14">
        <f t="shared" si="13"/>
        <v>0.79394725089707563</v>
      </c>
    </row>
    <row r="112" spans="1:27" s="17" customFormat="1" ht="13.5" customHeight="1" x14ac:dyDescent="0.2">
      <c r="A112" s="37">
        <v>212</v>
      </c>
      <c r="B112" s="6" t="s">
        <v>57</v>
      </c>
      <c r="C112" s="7">
        <v>4697</v>
      </c>
      <c r="D112" s="7">
        <v>0</v>
      </c>
      <c r="E112" s="7">
        <v>670</v>
      </c>
      <c r="F112" s="8">
        <v>10506</v>
      </c>
      <c r="G112" s="9">
        <f t="shared" si="7"/>
        <v>10785.166666666666</v>
      </c>
      <c r="H112" s="18" t="s">
        <v>33</v>
      </c>
      <c r="I112" s="10">
        <f t="shared" si="8"/>
        <v>2809.63</v>
      </c>
      <c r="J112" s="11">
        <f t="shared" si="9"/>
        <v>260.50872340096737</v>
      </c>
      <c r="K112" s="10">
        <v>1214.75</v>
      </c>
      <c r="L112" s="11">
        <f t="shared" si="10"/>
        <v>112.63154641405634</v>
      </c>
      <c r="M112" s="1"/>
      <c r="N112" s="10">
        <v>1594.88</v>
      </c>
      <c r="O112" s="11">
        <f t="shared" si="11"/>
        <v>147.87717698691105</v>
      </c>
      <c r="P112" s="12"/>
      <c r="Q112" s="13">
        <v>9.7735288988229762E-3</v>
      </c>
      <c r="R112" s="13">
        <v>0</v>
      </c>
      <c r="S112" s="13">
        <v>6.491958015824148E-2</v>
      </c>
      <c r="T112" s="13">
        <v>0.35560198317927982</v>
      </c>
      <c r="U112" s="13">
        <v>0</v>
      </c>
      <c r="V112" s="13">
        <v>2.0572103800144503E-3</v>
      </c>
      <c r="W112" s="14">
        <f t="shared" si="12"/>
        <v>0.43235230261635871</v>
      </c>
      <c r="X112" s="13">
        <v>0</v>
      </c>
      <c r="Y112" s="13">
        <v>1.1104665027067621E-3</v>
      </c>
      <c r="Z112" s="13">
        <v>0.56653723088093444</v>
      </c>
      <c r="AA112" s="14">
        <f t="shared" si="13"/>
        <v>0.56764769738364129</v>
      </c>
    </row>
    <row r="113" spans="1:27" s="17" customFormat="1" ht="13.5" customHeight="1" x14ac:dyDescent="0.2">
      <c r="A113" s="37">
        <v>389</v>
      </c>
      <c r="B113" s="6" t="s">
        <v>83</v>
      </c>
      <c r="C113" s="7">
        <v>6653</v>
      </c>
      <c r="D113" s="7">
        <v>0</v>
      </c>
      <c r="E113" s="7">
        <v>348</v>
      </c>
      <c r="F113" s="8">
        <v>13373</v>
      </c>
      <c r="G113" s="9">
        <f t="shared" si="7"/>
        <v>13518</v>
      </c>
      <c r="H113" s="18" t="s">
        <v>33</v>
      </c>
      <c r="I113" s="10">
        <f t="shared" si="8"/>
        <v>3660.91</v>
      </c>
      <c r="J113" s="11">
        <f t="shared" si="9"/>
        <v>270.81742861370026</v>
      </c>
      <c r="K113" s="10">
        <v>1428.71</v>
      </c>
      <c r="L113" s="11">
        <f t="shared" si="10"/>
        <v>105.68945110223406</v>
      </c>
      <c r="M113" s="1"/>
      <c r="N113" s="10">
        <v>2232.1999999999998</v>
      </c>
      <c r="O113" s="11">
        <f t="shared" si="11"/>
        <v>165.12797751146618</v>
      </c>
      <c r="P113" s="12"/>
      <c r="Q113" s="13">
        <v>9.549538229565873E-3</v>
      </c>
      <c r="R113" s="13">
        <v>0</v>
      </c>
      <c r="S113" s="13">
        <v>1.3657806392399705E-2</v>
      </c>
      <c r="T113" s="13">
        <v>0.35066417912486242</v>
      </c>
      <c r="U113" s="13">
        <v>1.6389367670879645E-2</v>
      </c>
      <c r="V113" s="13">
        <v>0</v>
      </c>
      <c r="W113" s="14">
        <f t="shared" si="12"/>
        <v>0.39026089141770764</v>
      </c>
      <c r="X113" s="13">
        <v>0</v>
      </c>
      <c r="Y113" s="13">
        <v>9.1179515475660437E-3</v>
      </c>
      <c r="Z113" s="13">
        <v>0.60062115703472641</v>
      </c>
      <c r="AA113" s="14">
        <f t="shared" si="13"/>
        <v>0.60973910858229241</v>
      </c>
    </row>
    <row r="114" spans="1:27" s="17" customFormat="1" ht="13.5" customHeight="1" x14ac:dyDescent="0.2">
      <c r="A114" s="37">
        <v>555</v>
      </c>
      <c r="B114" s="6" t="s">
        <v>170</v>
      </c>
      <c r="C114" s="7">
        <v>5142</v>
      </c>
      <c r="D114" s="7">
        <v>0</v>
      </c>
      <c r="E114" s="7">
        <v>0</v>
      </c>
      <c r="F114" s="8">
        <v>9480</v>
      </c>
      <c r="G114" s="9">
        <f t="shared" si="7"/>
        <v>9480</v>
      </c>
      <c r="H114" s="2"/>
      <c r="I114" s="10">
        <f t="shared" si="8"/>
        <v>13929.48</v>
      </c>
      <c r="J114" s="11">
        <f t="shared" si="9"/>
        <v>1469.3544303797469</v>
      </c>
      <c r="K114" s="10">
        <v>3027.21</v>
      </c>
      <c r="L114" s="11">
        <f t="shared" si="10"/>
        <v>319.32594936708858</v>
      </c>
      <c r="M114" s="1"/>
      <c r="N114" s="10">
        <v>10902.27</v>
      </c>
      <c r="O114" s="11">
        <f t="shared" si="11"/>
        <v>1150.0284810126582</v>
      </c>
      <c r="P114" s="12"/>
      <c r="Q114" s="13">
        <v>1.7789608800902834E-3</v>
      </c>
      <c r="R114" s="13">
        <v>0</v>
      </c>
      <c r="S114" s="13">
        <v>1.7832682914222211E-2</v>
      </c>
      <c r="T114" s="13">
        <v>0.19771233384160788</v>
      </c>
      <c r="U114" s="13">
        <v>0</v>
      </c>
      <c r="V114" s="13">
        <v>0</v>
      </c>
      <c r="W114" s="14">
        <f t="shared" si="12"/>
        <v>0.21732397763592037</v>
      </c>
      <c r="X114" s="13">
        <v>0</v>
      </c>
      <c r="Y114" s="13">
        <v>0</v>
      </c>
      <c r="Z114" s="13">
        <v>0.78267602236407974</v>
      </c>
      <c r="AA114" s="14">
        <f t="shared" si="13"/>
        <v>0.78267602236407974</v>
      </c>
    </row>
    <row r="115" spans="1:27" s="17" customFormat="1" ht="13.5" customHeight="1" x14ac:dyDescent="0.2">
      <c r="A115" s="37">
        <v>786</v>
      </c>
      <c r="B115" s="6" t="s">
        <v>137</v>
      </c>
      <c r="C115" s="7">
        <v>19199</v>
      </c>
      <c r="D115" s="7">
        <v>0</v>
      </c>
      <c r="E115" s="7">
        <v>1914</v>
      </c>
      <c r="F115" s="8">
        <v>45212</v>
      </c>
      <c r="G115" s="9">
        <f t="shared" si="7"/>
        <v>46009.5</v>
      </c>
      <c r="H115" s="18" t="s">
        <v>33</v>
      </c>
      <c r="I115" s="10">
        <f t="shared" si="8"/>
        <v>19145.580000000002</v>
      </c>
      <c r="J115" s="11">
        <f t="shared" si="9"/>
        <v>416.12232256381833</v>
      </c>
      <c r="K115" s="10">
        <v>4968.57</v>
      </c>
      <c r="L115" s="11">
        <f t="shared" si="10"/>
        <v>107.99008900335801</v>
      </c>
      <c r="M115" s="1"/>
      <c r="N115" s="10">
        <v>14177.01</v>
      </c>
      <c r="O115" s="11">
        <f t="shared" si="11"/>
        <v>308.13223356046035</v>
      </c>
      <c r="P115" s="12"/>
      <c r="Q115" s="13">
        <v>6.1732264052590724E-3</v>
      </c>
      <c r="R115" s="13">
        <v>0</v>
      </c>
      <c r="S115" s="13">
        <v>3.2984114349108251E-2</v>
      </c>
      <c r="T115" s="13">
        <v>0.2076787436055737</v>
      </c>
      <c r="U115" s="13">
        <v>1.0976946114977973E-2</v>
      </c>
      <c r="V115" s="13">
        <v>1.7022205647465368E-3</v>
      </c>
      <c r="W115" s="14">
        <f t="shared" si="12"/>
        <v>0.2595152510396655</v>
      </c>
      <c r="X115" s="13">
        <v>0</v>
      </c>
      <c r="Y115" s="13">
        <v>1.3376455557888556E-3</v>
      </c>
      <c r="Z115" s="13">
        <v>0.73914710340454548</v>
      </c>
      <c r="AA115" s="14">
        <f t="shared" si="13"/>
        <v>0.74048474896033434</v>
      </c>
    </row>
    <row r="116" spans="1:27" s="17" customFormat="1" ht="13.5" customHeight="1" x14ac:dyDescent="0.2">
      <c r="A116" s="37">
        <v>550</v>
      </c>
      <c r="B116" s="6" t="s">
        <v>138</v>
      </c>
      <c r="C116" s="7">
        <v>3614</v>
      </c>
      <c r="D116" s="7">
        <v>0</v>
      </c>
      <c r="E116" s="7">
        <v>1200</v>
      </c>
      <c r="F116" s="8">
        <v>3519</v>
      </c>
      <c r="G116" s="9">
        <f t="shared" si="7"/>
        <v>4019</v>
      </c>
      <c r="H116" s="18" t="s">
        <v>33</v>
      </c>
      <c r="I116" s="10">
        <f t="shared" si="8"/>
        <v>1361.75</v>
      </c>
      <c r="J116" s="11">
        <f t="shared" si="9"/>
        <v>338.82806668325452</v>
      </c>
      <c r="K116" s="10">
        <v>349.59</v>
      </c>
      <c r="L116" s="11">
        <f t="shared" si="10"/>
        <v>86.984324458820609</v>
      </c>
      <c r="M116" s="1"/>
      <c r="N116" s="10">
        <v>1012.16</v>
      </c>
      <c r="O116" s="11">
        <f t="shared" si="11"/>
        <v>251.84374222443395</v>
      </c>
      <c r="P116" s="12"/>
      <c r="Q116" s="13">
        <v>6.7560124839361113E-3</v>
      </c>
      <c r="R116" s="13">
        <v>0</v>
      </c>
      <c r="S116" s="13">
        <v>0</v>
      </c>
      <c r="T116" s="13">
        <v>0.24996511841380575</v>
      </c>
      <c r="U116" s="13">
        <v>0</v>
      </c>
      <c r="V116" s="13">
        <v>0</v>
      </c>
      <c r="W116" s="14">
        <f t="shared" si="12"/>
        <v>0.25672113089774184</v>
      </c>
      <c r="X116" s="13">
        <v>0</v>
      </c>
      <c r="Y116" s="13">
        <v>0</v>
      </c>
      <c r="Z116" s="13">
        <v>0.74327886910225816</v>
      </c>
      <c r="AA116" s="14">
        <f t="shared" si="13"/>
        <v>0.74327886910225816</v>
      </c>
    </row>
    <row r="117" spans="1:27" s="17" customFormat="1" ht="13.5" customHeight="1" x14ac:dyDescent="0.2">
      <c r="A117" s="37">
        <v>249</v>
      </c>
      <c r="B117" s="6" t="s">
        <v>212</v>
      </c>
      <c r="C117" s="7">
        <v>9505</v>
      </c>
      <c r="D117" s="7">
        <v>877</v>
      </c>
      <c r="E117" s="7">
        <v>188</v>
      </c>
      <c r="F117" s="8">
        <v>21444</v>
      </c>
      <c r="G117" s="9">
        <f t="shared" si="7"/>
        <v>21522.333333333332</v>
      </c>
      <c r="H117" s="18" t="s">
        <v>33</v>
      </c>
      <c r="I117" s="10">
        <f t="shared" si="8"/>
        <v>10848.66</v>
      </c>
      <c r="J117" s="11">
        <f t="shared" si="9"/>
        <v>504.06523456254746</v>
      </c>
      <c r="K117" s="10">
        <v>1266.06</v>
      </c>
      <c r="L117" s="11">
        <f t="shared" si="10"/>
        <v>58.825406167237134</v>
      </c>
      <c r="M117" s="1"/>
      <c r="N117" s="10">
        <v>9582.6</v>
      </c>
      <c r="O117" s="11">
        <f t="shared" si="11"/>
        <v>445.23982839531033</v>
      </c>
      <c r="P117" s="12"/>
      <c r="Q117" s="13">
        <v>5.1674584695252691E-3</v>
      </c>
      <c r="R117" s="13">
        <v>0</v>
      </c>
      <c r="S117" s="13">
        <v>1.1522160340539753E-2</v>
      </c>
      <c r="T117" s="13">
        <v>0.10001235175588506</v>
      </c>
      <c r="U117" s="13">
        <v>0</v>
      </c>
      <c r="V117" s="13">
        <v>0</v>
      </c>
      <c r="W117" s="14">
        <f t="shared" si="12"/>
        <v>0.11670197056595008</v>
      </c>
      <c r="X117" s="13">
        <v>0</v>
      </c>
      <c r="Y117" s="13">
        <v>1.917287480665815E-3</v>
      </c>
      <c r="Z117" s="13">
        <v>0.88138074195338401</v>
      </c>
      <c r="AA117" s="14">
        <f t="shared" si="13"/>
        <v>0.88329802943405</v>
      </c>
    </row>
    <row r="118" spans="1:27" s="17" customFormat="1" ht="13.5" customHeight="1" x14ac:dyDescent="0.2">
      <c r="A118" s="37">
        <v>369</v>
      </c>
      <c r="B118" s="6" t="s">
        <v>70</v>
      </c>
      <c r="C118" s="7">
        <v>4000</v>
      </c>
      <c r="D118" s="7">
        <v>301</v>
      </c>
      <c r="E118" s="7">
        <v>2372</v>
      </c>
      <c r="F118" s="8">
        <v>2681</v>
      </c>
      <c r="G118" s="9">
        <f t="shared" si="7"/>
        <v>3669.333333333333</v>
      </c>
      <c r="H118" s="18" t="s">
        <v>33</v>
      </c>
      <c r="I118" s="10">
        <f t="shared" si="8"/>
        <v>2090.14</v>
      </c>
      <c r="J118" s="11">
        <f t="shared" si="9"/>
        <v>569.6239098837209</v>
      </c>
      <c r="K118" s="10">
        <v>865.9</v>
      </c>
      <c r="L118" s="11">
        <f t="shared" si="10"/>
        <v>235.98292151162792</v>
      </c>
      <c r="M118" s="1"/>
      <c r="N118" s="10">
        <v>1224.24</v>
      </c>
      <c r="O118" s="11">
        <f t="shared" si="11"/>
        <v>333.64098837209303</v>
      </c>
      <c r="P118" s="12"/>
      <c r="Q118" s="13">
        <v>3.3490579578401448E-3</v>
      </c>
      <c r="R118" s="13">
        <v>0</v>
      </c>
      <c r="S118" s="13">
        <v>6.6981159156802902E-2</v>
      </c>
      <c r="T118" s="13">
        <v>0.34077621594725716</v>
      </c>
      <c r="U118" s="13">
        <v>1.9137474044800828E-3</v>
      </c>
      <c r="V118" s="13">
        <v>1.2582889184456544E-3</v>
      </c>
      <c r="W118" s="14">
        <f t="shared" si="12"/>
        <v>0.41427846938482593</v>
      </c>
      <c r="X118" s="13">
        <v>0</v>
      </c>
      <c r="Y118" s="13">
        <v>1.2535045499344542E-3</v>
      </c>
      <c r="Z118" s="13">
        <v>0.58446802606523962</v>
      </c>
      <c r="AA118" s="14">
        <f t="shared" si="13"/>
        <v>0.58572153061517418</v>
      </c>
    </row>
    <row r="119" spans="1:27" s="17" customFormat="1" ht="13.5" customHeight="1" x14ac:dyDescent="0.2">
      <c r="A119" s="37">
        <v>551</v>
      </c>
      <c r="B119" s="6" t="s">
        <v>156</v>
      </c>
      <c r="C119" s="7">
        <v>1254</v>
      </c>
      <c r="D119" s="7">
        <v>30</v>
      </c>
      <c r="E119" s="7">
        <v>206</v>
      </c>
      <c r="F119" s="8">
        <v>2459</v>
      </c>
      <c r="G119" s="9">
        <f t="shared" si="7"/>
        <v>2544.8333333333335</v>
      </c>
      <c r="H119" s="18" t="s">
        <v>33</v>
      </c>
      <c r="I119" s="10">
        <f t="shared" si="8"/>
        <v>1796.4870000000001</v>
      </c>
      <c r="J119" s="11">
        <f t="shared" si="9"/>
        <v>705.93503176370416</v>
      </c>
      <c r="K119" s="10">
        <v>421.78700000000003</v>
      </c>
      <c r="L119" s="11">
        <f t="shared" si="10"/>
        <v>165.74248477306963</v>
      </c>
      <c r="M119" s="1"/>
      <c r="N119" s="10">
        <v>1374.7</v>
      </c>
      <c r="O119" s="11">
        <f t="shared" si="11"/>
        <v>540.19254699063458</v>
      </c>
      <c r="P119" s="12"/>
      <c r="Q119" s="13">
        <v>3.5792076424711115E-3</v>
      </c>
      <c r="R119" s="13">
        <v>0</v>
      </c>
      <c r="S119" s="13">
        <v>3.3175859329903308E-2</v>
      </c>
      <c r="T119" s="13">
        <v>0.19802926489309414</v>
      </c>
      <c r="U119" s="13">
        <v>0</v>
      </c>
      <c r="V119" s="13">
        <v>0</v>
      </c>
      <c r="W119" s="14">
        <f t="shared" si="12"/>
        <v>0.23478433186546857</v>
      </c>
      <c r="X119" s="13">
        <v>0</v>
      </c>
      <c r="Y119" s="13">
        <v>0</v>
      </c>
      <c r="Z119" s="13">
        <v>0.76521566813453146</v>
      </c>
      <c r="AA119" s="14">
        <f t="shared" si="13"/>
        <v>0.76521566813453146</v>
      </c>
    </row>
    <row r="120" spans="1:27" s="17" customFormat="1" ht="13.5" customHeight="1" x14ac:dyDescent="0.2">
      <c r="A120" s="37">
        <v>128</v>
      </c>
      <c r="B120" s="6" t="s">
        <v>115</v>
      </c>
      <c r="C120" s="7">
        <v>1404</v>
      </c>
      <c r="D120" s="7">
        <v>0</v>
      </c>
      <c r="E120" s="7">
        <v>83</v>
      </c>
      <c r="F120" s="8">
        <v>3882</v>
      </c>
      <c r="G120" s="9">
        <f t="shared" si="7"/>
        <v>3916.5833333333335</v>
      </c>
      <c r="H120" s="18" t="s">
        <v>33</v>
      </c>
      <c r="I120" s="10">
        <f t="shared" si="8"/>
        <v>1104.94</v>
      </c>
      <c r="J120" s="11">
        <f t="shared" si="9"/>
        <v>282.11834294346687</v>
      </c>
      <c r="K120" s="10">
        <v>345.53</v>
      </c>
      <c r="L120" s="11">
        <f t="shared" si="10"/>
        <v>88.222302602183021</v>
      </c>
      <c r="M120" s="1"/>
      <c r="N120" s="10">
        <v>759.41</v>
      </c>
      <c r="O120" s="11">
        <f t="shared" si="11"/>
        <v>193.89604034128385</v>
      </c>
      <c r="P120" s="12"/>
      <c r="Q120" s="13">
        <v>9.1769688851883364E-3</v>
      </c>
      <c r="R120" s="13">
        <v>0</v>
      </c>
      <c r="S120" s="13">
        <v>0</v>
      </c>
      <c r="T120" s="13">
        <v>0.30353684362951833</v>
      </c>
      <c r="U120" s="13">
        <v>0</v>
      </c>
      <c r="V120" s="13">
        <v>0</v>
      </c>
      <c r="W120" s="14">
        <f t="shared" si="12"/>
        <v>0.31271381251470665</v>
      </c>
      <c r="X120" s="13">
        <v>0</v>
      </c>
      <c r="Y120" s="13">
        <v>0</v>
      </c>
      <c r="Z120" s="13">
        <v>0.68728618748529324</v>
      </c>
      <c r="AA120" s="14">
        <f t="shared" si="13"/>
        <v>0.68728618748529324</v>
      </c>
    </row>
    <row r="121" spans="1:27" s="17" customFormat="1" ht="13.5" customHeight="1" x14ac:dyDescent="0.2">
      <c r="A121" s="37">
        <v>533</v>
      </c>
      <c r="B121" s="6" t="s">
        <v>119</v>
      </c>
      <c r="C121" s="7">
        <v>1660</v>
      </c>
      <c r="D121" s="7">
        <v>0</v>
      </c>
      <c r="E121" s="7">
        <v>0</v>
      </c>
      <c r="F121" s="8">
        <v>4043</v>
      </c>
      <c r="G121" s="9">
        <f t="shared" si="7"/>
        <v>4043</v>
      </c>
      <c r="H121" s="2"/>
      <c r="I121" s="10">
        <f t="shared" si="8"/>
        <v>1791.7798870976706</v>
      </c>
      <c r="J121" s="11">
        <f t="shared" si="9"/>
        <v>443.18077840654723</v>
      </c>
      <c r="K121" s="10">
        <v>537</v>
      </c>
      <c r="L121" s="11">
        <f t="shared" si="10"/>
        <v>132.82216176106851</v>
      </c>
      <c r="M121" s="1"/>
      <c r="N121" s="10">
        <v>1254.7798870976706</v>
      </c>
      <c r="O121" s="11">
        <f t="shared" si="11"/>
        <v>310.35861664547872</v>
      </c>
      <c r="P121" s="16" t="s">
        <v>29</v>
      </c>
      <c r="Q121" s="13">
        <v>1.3472636998455224E-2</v>
      </c>
      <c r="R121" s="13">
        <v>0</v>
      </c>
      <c r="S121" s="13">
        <v>0</v>
      </c>
      <c r="T121" s="13">
        <v>7.7174658001093133E-2</v>
      </c>
      <c r="U121" s="13">
        <v>0.20905469622540834</v>
      </c>
      <c r="V121" s="13">
        <v>0</v>
      </c>
      <c r="W121" s="14">
        <f t="shared" si="12"/>
        <v>0.29970199122495672</v>
      </c>
      <c r="X121" s="13">
        <v>0</v>
      </c>
      <c r="Y121" s="13">
        <v>0</v>
      </c>
      <c r="Z121" s="13">
        <v>0.70029800877504333</v>
      </c>
      <c r="AA121" s="14">
        <f t="shared" si="13"/>
        <v>0.70029800877504333</v>
      </c>
    </row>
    <row r="122" spans="1:27" s="17" customFormat="1" ht="13.5" customHeight="1" x14ac:dyDescent="0.2">
      <c r="A122" s="37">
        <v>552</v>
      </c>
      <c r="B122" s="6" t="s">
        <v>151</v>
      </c>
      <c r="C122" s="7">
        <v>1574</v>
      </c>
      <c r="D122" s="7">
        <v>1</v>
      </c>
      <c r="E122" s="7">
        <v>360</v>
      </c>
      <c r="F122" s="8">
        <v>2550</v>
      </c>
      <c r="G122" s="9">
        <f t="shared" si="7"/>
        <v>2700</v>
      </c>
      <c r="H122" s="18" t="s">
        <v>33</v>
      </c>
      <c r="I122" s="10">
        <f t="shared" si="8"/>
        <v>1225.52</v>
      </c>
      <c r="J122" s="11">
        <f t="shared" si="9"/>
        <v>453.89629629629627</v>
      </c>
      <c r="K122" s="10">
        <v>293.64999999999998</v>
      </c>
      <c r="L122" s="11">
        <f t="shared" si="10"/>
        <v>108.75925925925925</v>
      </c>
      <c r="M122" s="1"/>
      <c r="N122" s="10">
        <v>931.87</v>
      </c>
      <c r="O122" s="11">
        <f t="shared" si="11"/>
        <v>345.13703703703703</v>
      </c>
      <c r="P122" s="12"/>
      <c r="Q122" s="13">
        <v>5.4425876362686858E-3</v>
      </c>
      <c r="R122" s="13">
        <v>0</v>
      </c>
      <c r="S122" s="13">
        <v>9.8733598798877217E-3</v>
      </c>
      <c r="T122" s="13">
        <v>0.22429662510607742</v>
      </c>
      <c r="U122" s="13">
        <v>0</v>
      </c>
      <c r="V122" s="13">
        <v>0</v>
      </c>
      <c r="W122" s="14">
        <f t="shared" si="12"/>
        <v>0.23961257262223382</v>
      </c>
      <c r="X122" s="13">
        <v>0</v>
      </c>
      <c r="Y122" s="13">
        <v>6.7073568770807503E-3</v>
      </c>
      <c r="Z122" s="13">
        <v>0.75368007050068542</v>
      </c>
      <c r="AA122" s="14">
        <f t="shared" si="13"/>
        <v>0.76038742737776621</v>
      </c>
    </row>
    <row r="123" spans="1:27" s="17" customFormat="1" ht="13.5" customHeight="1" x14ac:dyDescent="0.2">
      <c r="A123" s="37">
        <v>516</v>
      </c>
      <c r="B123" s="6" t="s">
        <v>155</v>
      </c>
      <c r="C123" s="7">
        <v>3190</v>
      </c>
      <c r="D123" s="7">
        <v>0</v>
      </c>
      <c r="E123" s="7">
        <v>1766</v>
      </c>
      <c r="F123" s="8">
        <v>4795</v>
      </c>
      <c r="G123" s="9">
        <f t="shared" si="7"/>
        <v>5530.833333333333</v>
      </c>
      <c r="H123" s="18" t="s">
        <v>33</v>
      </c>
      <c r="I123" s="10">
        <f t="shared" si="8"/>
        <v>2597.7400000000002</v>
      </c>
      <c r="J123" s="11">
        <f t="shared" si="9"/>
        <v>469.68329064336308</v>
      </c>
      <c r="K123" s="10">
        <v>613.33000000000004</v>
      </c>
      <c r="L123" s="11">
        <f t="shared" si="10"/>
        <v>110.89287328612325</v>
      </c>
      <c r="M123" s="1"/>
      <c r="N123" s="10">
        <v>1984.41</v>
      </c>
      <c r="O123" s="11">
        <f t="shared" si="11"/>
        <v>358.79041735723973</v>
      </c>
      <c r="P123" s="12"/>
      <c r="Q123" s="13">
        <v>4.8234234372954952E-3</v>
      </c>
      <c r="R123" s="13">
        <v>1.9247499749782504E-3</v>
      </c>
      <c r="S123" s="13">
        <v>8.5458898889034324E-2</v>
      </c>
      <c r="T123" s="13">
        <v>0.14283569564313597</v>
      </c>
      <c r="U123" s="13">
        <v>9.2387998798956024E-4</v>
      </c>
      <c r="V123" s="13">
        <v>1.3473249824847753E-4</v>
      </c>
      <c r="W123" s="14">
        <f t="shared" si="12"/>
        <v>0.23610138043068205</v>
      </c>
      <c r="X123" s="13">
        <v>0</v>
      </c>
      <c r="Y123" s="13">
        <v>6.5633974146758331E-3</v>
      </c>
      <c r="Z123" s="13">
        <v>0.757335222154642</v>
      </c>
      <c r="AA123" s="14">
        <f t="shared" si="13"/>
        <v>0.76389861956931793</v>
      </c>
    </row>
    <row r="124" spans="1:27" s="17" customFormat="1" ht="13.5" customHeight="1" x14ac:dyDescent="0.2">
      <c r="A124" s="37">
        <v>736</v>
      </c>
      <c r="B124" s="6" t="s">
        <v>163</v>
      </c>
      <c r="C124" s="7">
        <v>1363</v>
      </c>
      <c r="D124" s="7">
        <v>0</v>
      </c>
      <c r="E124" s="7">
        <v>0</v>
      </c>
      <c r="F124" s="8">
        <v>2789</v>
      </c>
      <c r="G124" s="9">
        <f t="shared" si="7"/>
        <v>2789</v>
      </c>
      <c r="H124" s="2"/>
      <c r="I124" s="10">
        <f t="shared" si="8"/>
        <v>2152.4899999999998</v>
      </c>
      <c r="J124" s="11">
        <f t="shared" si="9"/>
        <v>771.77841520258153</v>
      </c>
      <c r="K124" s="10">
        <v>486.37</v>
      </c>
      <c r="L124" s="11">
        <f t="shared" si="10"/>
        <v>174.38866977411257</v>
      </c>
      <c r="M124" s="1"/>
      <c r="N124" s="10">
        <v>1666.12</v>
      </c>
      <c r="O124" s="11">
        <f t="shared" si="11"/>
        <v>597.38974542846904</v>
      </c>
      <c r="P124" s="12"/>
      <c r="Q124" s="13">
        <v>3.3867753160293432E-3</v>
      </c>
      <c r="R124" s="13">
        <v>0</v>
      </c>
      <c r="S124" s="13">
        <v>0</v>
      </c>
      <c r="T124" s="13">
        <v>0.18243058039758608</v>
      </c>
      <c r="U124" s="13">
        <v>4.0139559301088513E-2</v>
      </c>
      <c r="V124" s="13">
        <v>0</v>
      </c>
      <c r="W124" s="14">
        <f t="shared" si="12"/>
        <v>0.22595691501470391</v>
      </c>
      <c r="X124" s="13">
        <v>0</v>
      </c>
      <c r="Y124" s="13">
        <v>4.4878257274133682E-3</v>
      </c>
      <c r="Z124" s="13">
        <v>0.76955525925788282</v>
      </c>
      <c r="AA124" s="14">
        <f t="shared" si="13"/>
        <v>0.77404308498529617</v>
      </c>
    </row>
    <row r="125" spans="1:27" s="17" customFormat="1" ht="13.5" customHeight="1" x14ac:dyDescent="0.2">
      <c r="A125" s="37">
        <v>971</v>
      </c>
      <c r="B125" s="6" t="s">
        <v>93</v>
      </c>
      <c r="C125" s="7">
        <v>5100</v>
      </c>
      <c r="D125" s="7">
        <v>29</v>
      </c>
      <c r="E125" s="7">
        <v>0</v>
      </c>
      <c r="F125" s="8">
        <v>15628</v>
      </c>
      <c r="G125" s="9">
        <f t="shared" si="7"/>
        <v>15628</v>
      </c>
      <c r="H125" s="2"/>
      <c r="I125" s="10">
        <f t="shared" si="8"/>
        <v>3966.4300000000003</v>
      </c>
      <c r="J125" s="11">
        <f t="shared" si="9"/>
        <v>253.80278986434607</v>
      </c>
      <c r="K125" s="10">
        <v>1480.14</v>
      </c>
      <c r="L125" s="11">
        <f t="shared" si="10"/>
        <v>94.710775531098022</v>
      </c>
      <c r="M125" s="1"/>
      <c r="N125" s="10">
        <v>2486.29</v>
      </c>
      <c r="O125" s="11">
        <f t="shared" si="11"/>
        <v>159.09201433324802</v>
      </c>
      <c r="P125" s="12"/>
      <c r="Q125" s="13">
        <v>1.0301454960758164E-2</v>
      </c>
      <c r="R125" s="13">
        <v>0</v>
      </c>
      <c r="S125" s="13">
        <v>5.723030533754535E-3</v>
      </c>
      <c r="T125" s="13">
        <v>0.31752482711153357</v>
      </c>
      <c r="U125" s="13">
        <v>3.9617489783003855E-2</v>
      </c>
      <c r="V125" s="13">
        <v>0</v>
      </c>
      <c r="W125" s="14">
        <f t="shared" si="12"/>
        <v>0.37316680238905009</v>
      </c>
      <c r="X125" s="13">
        <v>0</v>
      </c>
      <c r="Y125" s="13">
        <v>0</v>
      </c>
      <c r="Z125" s="13">
        <v>0.6268331976109498</v>
      </c>
      <c r="AA125" s="14">
        <f t="shared" si="13"/>
        <v>0.6268331976109498</v>
      </c>
    </row>
    <row r="126" spans="1:27" s="17" customFormat="1" ht="13.5" customHeight="1" x14ac:dyDescent="0.2">
      <c r="A126" s="37">
        <v>567</v>
      </c>
      <c r="B126" s="6" t="s">
        <v>90</v>
      </c>
      <c r="C126" s="7">
        <v>2970</v>
      </c>
      <c r="D126" s="7">
        <v>15</v>
      </c>
      <c r="E126" s="7">
        <v>775</v>
      </c>
      <c r="F126" s="8">
        <v>4186</v>
      </c>
      <c r="G126" s="9">
        <f t="shared" si="7"/>
        <v>4508.916666666667</v>
      </c>
      <c r="H126" s="18" t="s">
        <v>33</v>
      </c>
      <c r="I126" s="10">
        <f t="shared" si="8"/>
        <v>2166.73</v>
      </c>
      <c r="J126" s="11">
        <f t="shared" si="9"/>
        <v>480.54336777126804</v>
      </c>
      <c r="K126" s="10">
        <v>818.4</v>
      </c>
      <c r="L126" s="11">
        <f t="shared" si="10"/>
        <v>181.50701387990463</v>
      </c>
      <c r="M126" s="1"/>
      <c r="N126" s="10">
        <v>1348.33</v>
      </c>
      <c r="O126" s="11">
        <f t="shared" si="11"/>
        <v>299.03635389136338</v>
      </c>
      <c r="P126" s="12"/>
      <c r="Q126" s="13">
        <v>5.0490831806454884E-3</v>
      </c>
      <c r="R126" s="13">
        <v>0</v>
      </c>
      <c r="S126" s="13">
        <v>2.0630166195141988E-2</v>
      </c>
      <c r="T126" s="13">
        <v>0.35203278673392624</v>
      </c>
      <c r="U126" s="13">
        <v>0</v>
      </c>
      <c r="V126" s="13">
        <v>0</v>
      </c>
      <c r="W126" s="14">
        <f t="shared" si="12"/>
        <v>0.37771203610971371</v>
      </c>
      <c r="X126" s="13">
        <v>0</v>
      </c>
      <c r="Y126" s="13">
        <v>2.3630078505397535E-3</v>
      </c>
      <c r="Z126" s="13">
        <v>0.61992495603974651</v>
      </c>
      <c r="AA126" s="14">
        <f t="shared" si="13"/>
        <v>0.62228796389028629</v>
      </c>
    </row>
    <row r="127" spans="1:27" s="17" customFormat="1" ht="13.5" customHeight="1" x14ac:dyDescent="0.2">
      <c r="A127" s="37">
        <v>503</v>
      </c>
      <c r="B127" s="6" t="s">
        <v>202</v>
      </c>
      <c r="C127" s="7">
        <v>2905</v>
      </c>
      <c r="D127" s="7">
        <v>0</v>
      </c>
      <c r="E127" s="7">
        <v>0</v>
      </c>
      <c r="F127" s="8">
        <v>7865</v>
      </c>
      <c r="G127" s="9">
        <f t="shared" si="7"/>
        <v>7865</v>
      </c>
      <c r="H127" s="2"/>
      <c r="I127" s="10">
        <f t="shared" si="8"/>
        <v>2238.5500000000002</v>
      </c>
      <c r="J127" s="11">
        <f t="shared" si="9"/>
        <v>284.62174189446915</v>
      </c>
      <c r="K127" s="10">
        <v>340.97</v>
      </c>
      <c r="L127" s="11">
        <f t="shared" si="10"/>
        <v>43.352828989192624</v>
      </c>
      <c r="M127" s="1"/>
      <c r="N127" s="10">
        <v>1897.58</v>
      </c>
      <c r="O127" s="11">
        <f t="shared" si="11"/>
        <v>241.26891290527655</v>
      </c>
      <c r="P127" s="12"/>
      <c r="Q127" s="13">
        <v>9.1845167630832444E-3</v>
      </c>
      <c r="R127" s="13">
        <v>0</v>
      </c>
      <c r="S127" s="13">
        <v>0</v>
      </c>
      <c r="T127" s="13">
        <v>0.14313283152040382</v>
      </c>
      <c r="U127" s="13">
        <v>0</v>
      </c>
      <c r="V127" s="13">
        <v>0</v>
      </c>
      <c r="W127" s="14">
        <f t="shared" si="12"/>
        <v>0.15231734828348709</v>
      </c>
      <c r="X127" s="13">
        <v>0</v>
      </c>
      <c r="Y127" s="13">
        <v>0</v>
      </c>
      <c r="Z127" s="13">
        <v>0.8476826517165128</v>
      </c>
      <c r="AA127" s="14">
        <f t="shared" si="13"/>
        <v>0.8476826517165128</v>
      </c>
    </row>
    <row r="128" spans="1:27" s="17" customFormat="1" ht="13.5" customHeight="1" x14ac:dyDescent="0.2">
      <c r="A128" s="37">
        <v>556</v>
      </c>
      <c r="B128" s="6" t="s">
        <v>165</v>
      </c>
      <c r="C128" s="7">
        <v>3000</v>
      </c>
      <c r="D128" s="7">
        <v>0</v>
      </c>
      <c r="E128" s="7">
        <v>200</v>
      </c>
      <c r="F128" s="8">
        <v>6602</v>
      </c>
      <c r="G128" s="9">
        <f t="shared" si="7"/>
        <v>6685.333333333333</v>
      </c>
      <c r="H128" s="18" t="s">
        <v>33</v>
      </c>
      <c r="I128" s="10">
        <f t="shared" si="8"/>
        <v>5390.41</v>
      </c>
      <c r="J128" s="11">
        <f t="shared" si="9"/>
        <v>806.30384922217797</v>
      </c>
      <c r="K128" s="10">
        <v>1199.6600000000001</v>
      </c>
      <c r="L128" s="11">
        <f t="shared" si="10"/>
        <v>179.44654966094936</v>
      </c>
      <c r="M128" s="1"/>
      <c r="N128" s="10">
        <v>4190.75</v>
      </c>
      <c r="O128" s="11">
        <f t="shared" si="11"/>
        <v>626.85729956122861</v>
      </c>
      <c r="P128" s="12"/>
      <c r="Q128" s="13">
        <v>3.2001276340760721E-3</v>
      </c>
      <c r="R128" s="13">
        <v>0</v>
      </c>
      <c r="S128" s="13">
        <v>7.9771297545084691E-3</v>
      </c>
      <c r="T128" s="13">
        <v>0.21137724217638362</v>
      </c>
      <c r="U128" s="13">
        <v>0</v>
      </c>
      <c r="V128" s="13">
        <v>0</v>
      </c>
      <c r="W128" s="14">
        <f t="shared" si="12"/>
        <v>0.22255449956496817</v>
      </c>
      <c r="X128" s="13">
        <v>0</v>
      </c>
      <c r="Y128" s="13">
        <v>0</v>
      </c>
      <c r="Z128" s="13">
        <v>0.77744550043503191</v>
      </c>
      <c r="AA128" s="14">
        <f t="shared" si="13"/>
        <v>0.77744550043503191</v>
      </c>
    </row>
    <row r="129" spans="1:27" s="17" customFormat="1" ht="13.5" customHeight="1" x14ac:dyDescent="0.2">
      <c r="A129" s="37">
        <v>216</v>
      </c>
      <c r="B129" s="6" t="s">
        <v>46</v>
      </c>
      <c r="C129" s="7">
        <v>5329</v>
      </c>
      <c r="D129" s="7">
        <v>541</v>
      </c>
      <c r="E129" s="7">
        <v>372</v>
      </c>
      <c r="F129" s="8">
        <v>9932</v>
      </c>
      <c r="G129" s="9">
        <f t="shared" si="7"/>
        <v>10087</v>
      </c>
      <c r="H129" s="18" t="s">
        <v>33</v>
      </c>
      <c r="I129" s="10">
        <f t="shared" si="8"/>
        <v>2851.67</v>
      </c>
      <c r="J129" s="11">
        <f t="shared" si="9"/>
        <v>282.70744522652922</v>
      </c>
      <c r="K129" s="10">
        <v>1305.1199999999999</v>
      </c>
      <c r="L129" s="11">
        <f t="shared" si="10"/>
        <v>129.38633885198772</v>
      </c>
      <c r="M129" s="1"/>
      <c r="N129" s="10">
        <v>1546.55</v>
      </c>
      <c r="O129" s="11">
        <f t="shared" si="11"/>
        <v>153.3211063745415</v>
      </c>
      <c r="P129" s="12"/>
      <c r="Q129" s="13">
        <v>9.1034376347894387E-3</v>
      </c>
      <c r="R129" s="13">
        <v>0</v>
      </c>
      <c r="S129" s="13">
        <v>1.0590285692243491E-2</v>
      </c>
      <c r="T129" s="13">
        <v>0.3563596068268769</v>
      </c>
      <c r="U129" s="13">
        <v>8.1615334172607634E-2</v>
      </c>
      <c r="V129" s="13">
        <v>0</v>
      </c>
      <c r="W129" s="14">
        <f t="shared" si="12"/>
        <v>0.45766866432651737</v>
      </c>
      <c r="X129" s="13">
        <v>0</v>
      </c>
      <c r="Y129" s="13">
        <v>0</v>
      </c>
      <c r="Z129" s="13">
        <v>0.54233133567348257</v>
      </c>
      <c r="AA129" s="14">
        <f t="shared" si="13"/>
        <v>0.54233133567348257</v>
      </c>
    </row>
    <row r="130" spans="1:27" s="17" customFormat="1" ht="13.5" customHeight="1" x14ac:dyDescent="0.2">
      <c r="A130" s="37">
        <v>287</v>
      </c>
      <c r="B130" s="6" t="s">
        <v>40</v>
      </c>
      <c r="C130" s="7">
        <v>1148</v>
      </c>
      <c r="D130" s="7">
        <v>25</v>
      </c>
      <c r="E130" s="7">
        <v>0</v>
      </c>
      <c r="F130" s="8">
        <v>2812</v>
      </c>
      <c r="G130" s="9">
        <f t="shared" si="7"/>
        <v>2812</v>
      </c>
      <c r="H130" s="2"/>
      <c r="I130" s="10">
        <f t="shared" si="8"/>
        <v>1727.7874300070862</v>
      </c>
      <c r="J130" s="11">
        <f t="shared" si="9"/>
        <v>614.43365220735643</v>
      </c>
      <c r="K130" s="10">
        <v>855.05899999999997</v>
      </c>
      <c r="L130" s="11">
        <f t="shared" si="10"/>
        <v>304.07503556187766</v>
      </c>
      <c r="M130" s="18" t="s">
        <v>41</v>
      </c>
      <c r="N130" s="10">
        <v>872.72843000708622</v>
      </c>
      <c r="O130" s="11">
        <f t="shared" si="11"/>
        <v>310.35861664547878</v>
      </c>
      <c r="P130" s="16" t="s">
        <v>29</v>
      </c>
      <c r="Q130" s="13">
        <v>4.2539955276615568E-3</v>
      </c>
      <c r="R130" s="13">
        <v>0</v>
      </c>
      <c r="S130" s="13">
        <v>5.7877490172266084E-4</v>
      </c>
      <c r="T130" s="13">
        <v>0.4900539182626924</v>
      </c>
      <c r="U130" s="13">
        <v>0</v>
      </c>
      <c r="V130" s="13">
        <v>0</v>
      </c>
      <c r="W130" s="14">
        <f t="shared" si="12"/>
        <v>0.49488668869207664</v>
      </c>
      <c r="X130" s="13">
        <v>0</v>
      </c>
      <c r="Y130" s="13">
        <v>0</v>
      </c>
      <c r="Z130" s="13">
        <v>0.50511331130792336</v>
      </c>
      <c r="AA130" s="14">
        <f t="shared" si="13"/>
        <v>0.50511331130792336</v>
      </c>
    </row>
    <row r="131" spans="1:27" s="17" customFormat="1" ht="13.5" customHeight="1" x14ac:dyDescent="0.2">
      <c r="A131" s="37">
        <v>854</v>
      </c>
      <c r="B131" s="6" t="s">
        <v>145</v>
      </c>
      <c r="C131" s="7">
        <v>4860</v>
      </c>
      <c r="D131" s="7">
        <v>0</v>
      </c>
      <c r="E131" s="7">
        <v>0</v>
      </c>
      <c r="F131" s="8">
        <v>11784</v>
      </c>
      <c r="G131" s="9">
        <f t="shared" si="7"/>
        <v>11784</v>
      </c>
      <c r="H131" s="2"/>
      <c r="I131" s="10">
        <f t="shared" si="8"/>
        <v>4248.72</v>
      </c>
      <c r="J131" s="11">
        <f t="shared" si="9"/>
        <v>360.54989816700612</v>
      </c>
      <c r="K131" s="10">
        <v>1051.94</v>
      </c>
      <c r="L131" s="11">
        <f t="shared" si="10"/>
        <v>89.268499660556685</v>
      </c>
      <c r="M131" s="1"/>
      <c r="N131" s="10">
        <v>3196.78</v>
      </c>
      <c r="O131" s="11">
        <f t="shared" si="11"/>
        <v>271.28139850644942</v>
      </c>
      <c r="P131" s="12"/>
      <c r="Q131" s="13">
        <v>7.2515957747274467E-3</v>
      </c>
      <c r="R131" s="13">
        <v>1.8829200323862243E-2</v>
      </c>
      <c r="S131" s="13">
        <v>4.5015910674273657E-2</v>
      </c>
      <c r="T131" s="13">
        <v>0.16726684742698975</v>
      </c>
      <c r="U131" s="13">
        <v>9.2263081586925009E-3</v>
      </c>
      <c r="V131" s="13">
        <v>0</v>
      </c>
      <c r="W131" s="14">
        <f t="shared" si="12"/>
        <v>0.24758986235854563</v>
      </c>
      <c r="X131" s="13">
        <v>0</v>
      </c>
      <c r="Y131" s="13">
        <v>2.8761603494699582E-3</v>
      </c>
      <c r="Z131" s="13">
        <v>0.74953397729198434</v>
      </c>
      <c r="AA131" s="14">
        <f t="shared" si="13"/>
        <v>0.75241013764145437</v>
      </c>
    </row>
    <row r="132" spans="1:27" s="17" customFormat="1" ht="13.5" customHeight="1" x14ac:dyDescent="0.2">
      <c r="A132" s="37">
        <v>201</v>
      </c>
      <c r="B132" s="6" t="s">
        <v>30</v>
      </c>
      <c r="C132" s="7">
        <v>2484</v>
      </c>
      <c r="D132" s="7">
        <v>0</v>
      </c>
      <c r="E132" s="7">
        <v>0</v>
      </c>
      <c r="F132" s="8">
        <v>7071</v>
      </c>
      <c r="G132" s="9">
        <f t="shared" si="7"/>
        <v>7071</v>
      </c>
      <c r="H132" s="2"/>
      <c r="I132" s="10">
        <f t="shared" si="8"/>
        <v>2306.4700000000003</v>
      </c>
      <c r="J132" s="11">
        <f t="shared" si="9"/>
        <v>326.1872436713337</v>
      </c>
      <c r="K132" s="10">
        <v>1238.17</v>
      </c>
      <c r="L132" s="11">
        <f t="shared" si="10"/>
        <v>175.10535992080329</v>
      </c>
      <c r="M132" s="1"/>
      <c r="N132" s="10">
        <v>1068.3</v>
      </c>
      <c r="O132" s="11">
        <f t="shared" si="11"/>
        <v>151.08188375053032</v>
      </c>
      <c r="P132" s="12"/>
      <c r="Q132" s="13">
        <v>8.0122438184758536E-3</v>
      </c>
      <c r="R132" s="13">
        <v>0</v>
      </c>
      <c r="S132" s="13">
        <v>6.1171400451772627E-2</v>
      </c>
      <c r="T132" s="13">
        <v>0.33445048060456023</v>
      </c>
      <c r="U132" s="13">
        <v>0.13319054659284535</v>
      </c>
      <c r="V132" s="13">
        <v>0</v>
      </c>
      <c r="W132" s="14">
        <f t="shared" si="12"/>
        <v>0.536824671467654</v>
      </c>
      <c r="X132" s="13">
        <v>0</v>
      </c>
      <c r="Y132" s="13">
        <v>7.1321109747796404E-3</v>
      </c>
      <c r="Z132" s="13">
        <v>0.45604321755756622</v>
      </c>
      <c r="AA132" s="14">
        <f t="shared" si="13"/>
        <v>0.46317532853234589</v>
      </c>
    </row>
    <row r="133" spans="1:27" s="17" customFormat="1" ht="13.5" customHeight="1" x14ac:dyDescent="0.2">
      <c r="A133" s="37">
        <v>855</v>
      </c>
      <c r="B133" s="6" t="s">
        <v>141</v>
      </c>
      <c r="C133" s="7">
        <v>1360</v>
      </c>
      <c r="D133" s="7">
        <v>7</v>
      </c>
      <c r="E133" s="7">
        <v>34</v>
      </c>
      <c r="F133" s="8">
        <v>3171</v>
      </c>
      <c r="G133" s="9">
        <f t="shared" si="7"/>
        <v>3185.1666666666665</v>
      </c>
      <c r="H133" s="18" t="s">
        <v>33</v>
      </c>
      <c r="I133" s="10">
        <f t="shared" si="8"/>
        <v>1216.21</v>
      </c>
      <c r="J133" s="11">
        <f t="shared" si="9"/>
        <v>381.83559206739574</v>
      </c>
      <c r="K133" s="10">
        <v>307.14999999999998</v>
      </c>
      <c r="L133" s="11">
        <f t="shared" si="10"/>
        <v>96.431374601015122</v>
      </c>
      <c r="M133" s="1"/>
      <c r="N133" s="10">
        <v>909.06</v>
      </c>
      <c r="O133" s="11">
        <f t="shared" si="11"/>
        <v>285.40421746638066</v>
      </c>
      <c r="P133" s="12"/>
      <c r="Q133" s="13">
        <v>6.8162570608694215E-3</v>
      </c>
      <c r="R133" s="13">
        <v>0</v>
      </c>
      <c r="S133" s="13">
        <v>3.6671298542192546E-2</v>
      </c>
      <c r="T133" s="13">
        <v>0.20905929074748603</v>
      </c>
      <c r="U133" s="13">
        <v>0</v>
      </c>
      <c r="V133" s="13">
        <v>0</v>
      </c>
      <c r="W133" s="14">
        <f t="shared" si="12"/>
        <v>0.25254684635054797</v>
      </c>
      <c r="X133" s="13">
        <v>0</v>
      </c>
      <c r="Y133" s="13">
        <v>2.6475690875753365E-3</v>
      </c>
      <c r="Z133" s="13">
        <v>0.74480558456187662</v>
      </c>
      <c r="AA133" s="14">
        <f t="shared" si="13"/>
        <v>0.74745315364945197</v>
      </c>
    </row>
    <row r="134" spans="1:27" s="17" customFormat="1" ht="13.5" customHeight="1" x14ac:dyDescent="0.2">
      <c r="A134" s="37">
        <v>200</v>
      </c>
      <c r="B134" s="6" t="s">
        <v>136</v>
      </c>
      <c r="C134" s="7">
        <v>1282</v>
      </c>
      <c r="D134" s="7">
        <v>8</v>
      </c>
      <c r="E134" s="7">
        <v>0</v>
      </c>
      <c r="F134" s="8">
        <v>3379</v>
      </c>
      <c r="G134" s="9">
        <f t="shared" si="7"/>
        <v>3379</v>
      </c>
      <c r="H134" s="2"/>
      <c r="I134" s="10">
        <f t="shared" si="8"/>
        <v>1420.0317656450727</v>
      </c>
      <c r="J134" s="11">
        <f t="shared" si="9"/>
        <v>420.25207624891175</v>
      </c>
      <c r="K134" s="10">
        <v>371.33</v>
      </c>
      <c r="L134" s="11">
        <f t="shared" si="10"/>
        <v>109.89345960343297</v>
      </c>
      <c r="M134" s="1"/>
      <c r="N134" s="10">
        <v>1048.7017656450728</v>
      </c>
      <c r="O134" s="11">
        <f t="shared" si="11"/>
        <v>310.35861664547878</v>
      </c>
      <c r="P134" s="16" t="s">
        <v>29</v>
      </c>
      <c r="Q134" s="13">
        <v>6.2181707576019103E-3</v>
      </c>
      <c r="R134" s="13">
        <v>0</v>
      </c>
      <c r="S134" s="13">
        <v>1.309829853809689E-2</v>
      </c>
      <c r="T134" s="13">
        <v>0.24217768103502796</v>
      </c>
      <c r="U134" s="13">
        <v>0</v>
      </c>
      <c r="V134" s="13">
        <v>0</v>
      </c>
      <c r="W134" s="14">
        <f t="shared" si="12"/>
        <v>0.26149415033072676</v>
      </c>
      <c r="X134" s="13">
        <v>0</v>
      </c>
      <c r="Y134" s="13">
        <v>0</v>
      </c>
      <c r="Z134" s="13">
        <v>0.73850584966927324</v>
      </c>
      <c r="AA134" s="14">
        <f t="shared" si="13"/>
        <v>0.73850584966927324</v>
      </c>
    </row>
    <row r="135" spans="1:27" s="17" customFormat="1" ht="13.5" customHeight="1" x14ac:dyDescent="0.2">
      <c r="A135" s="37">
        <v>285</v>
      </c>
      <c r="B135" s="6" t="s">
        <v>62</v>
      </c>
      <c r="C135" s="7">
        <v>1596</v>
      </c>
      <c r="D135" s="7">
        <v>0</v>
      </c>
      <c r="E135" s="7">
        <v>0</v>
      </c>
      <c r="F135" s="8">
        <v>3318</v>
      </c>
      <c r="G135" s="9">
        <f t="shared" si="7"/>
        <v>3318</v>
      </c>
      <c r="H135" s="2"/>
      <c r="I135" s="10">
        <f t="shared" si="8"/>
        <v>1805.9298900296985</v>
      </c>
      <c r="J135" s="11">
        <f t="shared" si="9"/>
        <v>544.28266727839014</v>
      </c>
      <c r="K135" s="10">
        <v>770.64</v>
      </c>
      <c r="L135" s="11">
        <f t="shared" si="10"/>
        <v>232.26039783001809</v>
      </c>
      <c r="M135" s="1"/>
      <c r="N135" s="10">
        <v>1035.2898900296984</v>
      </c>
      <c r="O135" s="11">
        <f t="shared" si="11"/>
        <v>312.02226944837201</v>
      </c>
      <c r="P135" s="16" t="s">
        <v>29</v>
      </c>
      <c r="Q135" s="13">
        <v>4.8008508236482101E-3</v>
      </c>
      <c r="R135" s="13">
        <v>0</v>
      </c>
      <c r="S135" s="13">
        <v>0</v>
      </c>
      <c r="T135" s="13">
        <v>0.42192667844235604</v>
      </c>
      <c r="U135" s="13">
        <v>0</v>
      </c>
      <c r="V135" s="13">
        <v>0</v>
      </c>
      <c r="W135" s="14">
        <f t="shared" si="12"/>
        <v>0.42672752926600421</v>
      </c>
      <c r="X135" s="13">
        <v>0</v>
      </c>
      <c r="Y135" s="13">
        <v>3.0565970641912477E-3</v>
      </c>
      <c r="Z135" s="13">
        <v>0.57021587366980442</v>
      </c>
      <c r="AA135" s="14">
        <f t="shared" si="13"/>
        <v>0.57327247073399568</v>
      </c>
    </row>
    <row r="136" spans="1:27" s="17" customFormat="1" ht="13.5" customHeight="1" x14ac:dyDescent="0.2">
      <c r="A136" s="37">
        <v>862</v>
      </c>
      <c r="B136" s="6" t="s">
        <v>181</v>
      </c>
      <c r="C136" s="7">
        <v>194</v>
      </c>
      <c r="D136" s="7">
        <v>4</v>
      </c>
      <c r="E136" s="7">
        <v>0</v>
      </c>
      <c r="F136" s="8">
        <v>422</v>
      </c>
      <c r="G136" s="9">
        <f t="shared" si="7"/>
        <v>422</v>
      </c>
      <c r="H136" s="2"/>
      <c r="I136" s="10">
        <f t="shared" si="8"/>
        <v>183.55</v>
      </c>
      <c r="J136" s="11">
        <f t="shared" si="9"/>
        <v>434.95260663507111</v>
      </c>
      <c r="K136" s="10">
        <v>35.56</v>
      </c>
      <c r="L136" s="11">
        <f t="shared" si="10"/>
        <v>84.26540284360189</v>
      </c>
      <c r="M136" s="1"/>
      <c r="N136" s="10">
        <v>147.99</v>
      </c>
      <c r="O136" s="11">
        <f t="shared" si="11"/>
        <v>350.68720379146919</v>
      </c>
      <c r="P136" s="12"/>
      <c r="Q136" s="13">
        <v>6.2653228003268857E-3</v>
      </c>
      <c r="R136" s="13">
        <v>0</v>
      </c>
      <c r="S136" s="13">
        <v>0</v>
      </c>
      <c r="T136" s="13">
        <v>0.1874693543993462</v>
      </c>
      <c r="U136" s="13">
        <v>0</v>
      </c>
      <c r="V136" s="13">
        <v>0</v>
      </c>
      <c r="W136" s="14">
        <f t="shared" si="12"/>
        <v>0.19373467719967311</v>
      </c>
      <c r="X136" s="13">
        <v>0</v>
      </c>
      <c r="Y136" s="13">
        <v>0</v>
      </c>
      <c r="Z136" s="13">
        <v>0.80626532280032692</v>
      </c>
      <c r="AA136" s="14">
        <f t="shared" si="13"/>
        <v>0.80626532280032692</v>
      </c>
    </row>
    <row r="137" spans="1:27" s="17" customFormat="1" ht="13.5" customHeight="1" x14ac:dyDescent="0.2">
      <c r="A137" s="37">
        <v>321</v>
      </c>
      <c r="B137" s="6" t="s">
        <v>195</v>
      </c>
      <c r="C137" s="7">
        <v>3880</v>
      </c>
      <c r="D137" s="7">
        <v>406</v>
      </c>
      <c r="E137" s="7">
        <v>0</v>
      </c>
      <c r="F137" s="8">
        <v>11790</v>
      </c>
      <c r="G137" s="9">
        <f t="shared" si="7"/>
        <v>11790</v>
      </c>
      <c r="H137" s="2"/>
      <c r="I137" s="10">
        <f t="shared" si="8"/>
        <v>4853.33</v>
      </c>
      <c r="J137" s="11">
        <f t="shared" si="9"/>
        <v>411.64800678541138</v>
      </c>
      <c r="K137" s="10">
        <v>845.78</v>
      </c>
      <c r="L137" s="11">
        <f t="shared" si="10"/>
        <v>71.737065309584395</v>
      </c>
      <c r="M137" s="1"/>
      <c r="N137" s="10">
        <v>4007.55</v>
      </c>
      <c r="O137" s="11">
        <f t="shared" si="11"/>
        <v>339.91094147582697</v>
      </c>
      <c r="P137" s="12"/>
      <c r="Q137" s="13">
        <v>6.3502790867301425E-3</v>
      </c>
      <c r="R137" s="13">
        <v>0</v>
      </c>
      <c r="S137" s="13">
        <v>0</v>
      </c>
      <c r="T137" s="13">
        <v>0.16764365909591972</v>
      </c>
      <c r="U137" s="13">
        <v>0</v>
      </c>
      <c r="V137" s="13">
        <v>2.7403864975181989E-4</v>
      </c>
      <c r="W137" s="14">
        <f t="shared" si="12"/>
        <v>0.17426797683240167</v>
      </c>
      <c r="X137" s="13">
        <v>0</v>
      </c>
      <c r="Y137" s="13">
        <v>3.6325574399432964E-3</v>
      </c>
      <c r="Z137" s="13">
        <v>0.82209946572765502</v>
      </c>
      <c r="AA137" s="14">
        <f t="shared" si="13"/>
        <v>0.82573202316759842</v>
      </c>
    </row>
    <row r="138" spans="1:27" s="17" customFormat="1" ht="13.5" customHeight="1" x14ac:dyDescent="0.2">
      <c r="A138" s="37">
        <v>271</v>
      </c>
      <c r="B138" s="6" t="s">
        <v>109</v>
      </c>
      <c r="C138" s="7">
        <v>4500</v>
      </c>
      <c r="D138" s="7">
        <v>150</v>
      </c>
      <c r="E138" s="7">
        <v>0</v>
      </c>
      <c r="F138" s="8">
        <v>10595</v>
      </c>
      <c r="G138" s="9">
        <f t="shared" si="7"/>
        <v>10595</v>
      </c>
      <c r="H138" s="2"/>
      <c r="I138" s="10">
        <f t="shared" si="8"/>
        <v>3770.1000000000004</v>
      </c>
      <c r="J138" s="11">
        <f t="shared" si="9"/>
        <v>355.83765927324214</v>
      </c>
      <c r="K138" s="10">
        <v>1224.4100000000001</v>
      </c>
      <c r="L138" s="11">
        <f t="shared" si="10"/>
        <v>115.56488909863143</v>
      </c>
      <c r="M138" s="1"/>
      <c r="N138" s="10">
        <v>2545.69</v>
      </c>
      <c r="O138" s="11">
        <f t="shared" si="11"/>
        <v>240.27277017461066</v>
      </c>
      <c r="P138" s="12"/>
      <c r="Q138" s="13">
        <v>7.3472852178987297E-3</v>
      </c>
      <c r="R138" s="13">
        <v>0</v>
      </c>
      <c r="S138" s="13">
        <v>3.6365083154292988E-2</v>
      </c>
      <c r="T138" s="13">
        <v>0.28105620540569215</v>
      </c>
      <c r="U138" s="13">
        <v>0</v>
      </c>
      <c r="V138" s="13">
        <v>0</v>
      </c>
      <c r="W138" s="14">
        <f t="shared" si="12"/>
        <v>0.32476857377788387</v>
      </c>
      <c r="X138" s="13">
        <v>0</v>
      </c>
      <c r="Y138" s="13">
        <v>4.9468183867801907E-3</v>
      </c>
      <c r="Z138" s="13">
        <v>0.67028460783533583</v>
      </c>
      <c r="AA138" s="14">
        <f t="shared" si="13"/>
        <v>0.67523142622211607</v>
      </c>
    </row>
    <row r="139" spans="1:27" s="17" customFormat="1" ht="13.5" customHeight="1" x14ac:dyDescent="0.2">
      <c r="A139" s="37">
        <v>236</v>
      </c>
      <c r="B139" s="6" t="s">
        <v>88</v>
      </c>
      <c r="C139" s="7">
        <v>5259</v>
      </c>
      <c r="D139" s="7">
        <v>360</v>
      </c>
      <c r="E139" s="7">
        <v>0</v>
      </c>
      <c r="F139" s="8">
        <v>14977</v>
      </c>
      <c r="G139" s="9">
        <f t="shared" ref="G139:G204" si="14">((E139/6)*2.5)+F139</f>
        <v>14977</v>
      </c>
      <c r="H139" s="2"/>
      <c r="I139" s="10">
        <f t="shared" ref="I139:I204" si="15">K139+N139</f>
        <v>3764.6099999999997</v>
      </c>
      <c r="J139" s="11">
        <f t="shared" ref="J139:J204" si="16">(I139*1000)/G139</f>
        <v>251.35941777391997</v>
      </c>
      <c r="K139" s="10">
        <v>1437.07</v>
      </c>
      <c r="L139" s="11">
        <f t="shared" ref="L139:L204" si="17">(K139*1000)/G139</f>
        <v>95.951792748881616</v>
      </c>
      <c r="M139" s="1"/>
      <c r="N139" s="10">
        <v>2327.54</v>
      </c>
      <c r="O139" s="11">
        <f t="shared" ref="O139:O204" si="18">(N139*1000)/G139</f>
        <v>155.40762502503839</v>
      </c>
      <c r="P139" s="12"/>
      <c r="Q139" s="13">
        <v>1.0399483611848238E-2</v>
      </c>
      <c r="R139" s="13">
        <v>0</v>
      </c>
      <c r="S139" s="13">
        <v>2.6563176530902269E-3</v>
      </c>
      <c r="T139" s="13">
        <v>0.36346660078998883</v>
      </c>
      <c r="U139" s="13">
        <v>0</v>
      </c>
      <c r="V139" s="13">
        <v>5.209038917709935E-3</v>
      </c>
      <c r="W139" s="14">
        <f t="shared" ref="W139:W204" si="19">K139/I139</f>
        <v>0.38173144097263728</v>
      </c>
      <c r="X139" s="13">
        <v>0</v>
      </c>
      <c r="Y139" s="13">
        <v>0</v>
      </c>
      <c r="Z139" s="13">
        <v>0.61826855902736277</v>
      </c>
      <c r="AA139" s="14">
        <f t="shared" ref="AA139:AA204" si="20">N139/I139</f>
        <v>0.61826855902736277</v>
      </c>
    </row>
    <row r="140" spans="1:27" s="17" customFormat="1" ht="13.5" customHeight="1" x14ac:dyDescent="0.2">
      <c r="A140" s="37">
        <v>39</v>
      </c>
      <c r="B140" s="6" t="s">
        <v>216</v>
      </c>
      <c r="C140" s="7">
        <v>2238</v>
      </c>
      <c r="D140" s="7">
        <v>0</v>
      </c>
      <c r="E140" s="7">
        <v>0</v>
      </c>
      <c r="F140" s="8">
        <v>5015</v>
      </c>
      <c r="G140" s="9">
        <f t="shared" si="14"/>
        <v>5015</v>
      </c>
      <c r="H140" s="2"/>
      <c r="I140" s="10">
        <f t="shared" si="15"/>
        <v>1742.7384624770759</v>
      </c>
      <c r="J140" s="11">
        <f t="shared" si="16"/>
        <v>347.50517696452158</v>
      </c>
      <c r="K140" s="10">
        <v>186.29</v>
      </c>
      <c r="L140" s="11">
        <f t="shared" si="17"/>
        <v>37.146560319042869</v>
      </c>
      <c r="M140" s="1"/>
      <c r="N140" s="10">
        <v>1556.448462477076</v>
      </c>
      <c r="O140" s="11">
        <f t="shared" si="18"/>
        <v>310.35861664547872</v>
      </c>
      <c r="P140" s="16" t="s">
        <v>29</v>
      </c>
      <c r="Q140" s="13">
        <v>7.5226434042006745E-3</v>
      </c>
      <c r="R140" s="13">
        <v>0</v>
      </c>
      <c r="S140" s="13">
        <v>0</v>
      </c>
      <c r="T140" s="13">
        <v>9.9372340559837749E-2</v>
      </c>
      <c r="U140" s="13">
        <v>0</v>
      </c>
      <c r="V140" s="13">
        <v>0</v>
      </c>
      <c r="W140" s="14">
        <f t="shared" si="19"/>
        <v>0.10689498396403842</v>
      </c>
      <c r="X140" s="13">
        <v>0</v>
      </c>
      <c r="Y140" s="13">
        <v>0</v>
      </c>
      <c r="Z140" s="13">
        <v>0.8931050160359616</v>
      </c>
      <c r="AA140" s="14">
        <f t="shared" si="20"/>
        <v>0.8931050160359616</v>
      </c>
    </row>
    <row r="141" spans="1:27" s="17" customFormat="1" ht="13.5" customHeight="1" x14ac:dyDescent="0.2">
      <c r="A141" s="37">
        <v>290</v>
      </c>
      <c r="B141" s="6" t="s">
        <v>154</v>
      </c>
      <c r="C141" s="7">
        <v>2626</v>
      </c>
      <c r="D141" s="7">
        <v>0</v>
      </c>
      <c r="E141" s="7">
        <v>0</v>
      </c>
      <c r="F141" s="8">
        <v>6419</v>
      </c>
      <c r="G141" s="9">
        <f t="shared" si="14"/>
        <v>6419</v>
      </c>
      <c r="H141" s="2"/>
      <c r="I141" s="10">
        <f t="shared" si="15"/>
        <v>1830.72</v>
      </c>
      <c r="J141" s="11">
        <f t="shared" si="16"/>
        <v>285.20330269512385</v>
      </c>
      <c r="K141" s="10">
        <v>432.71</v>
      </c>
      <c r="L141" s="11">
        <f t="shared" si="17"/>
        <v>67.410811652905437</v>
      </c>
      <c r="M141" s="1"/>
      <c r="N141" s="10">
        <v>1398.01</v>
      </c>
      <c r="O141" s="11">
        <f t="shared" si="18"/>
        <v>217.79249104221842</v>
      </c>
      <c r="P141" s="12"/>
      <c r="Q141" s="13">
        <v>9.1657926935850374E-3</v>
      </c>
      <c r="R141" s="13">
        <v>0</v>
      </c>
      <c r="S141" s="13">
        <v>5.4623317601817868E-4</v>
      </c>
      <c r="T141" s="13">
        <v>0.22664853172522287</v>
      </c>
      <c r="U141" s="13">
        <v>0</v>
      </c>
      <c r="V141" s="13">
        <v>0</v>
      </c>
      <c r="W141" s="14">
        <f t="shared" si="19"/>
        <v>0.23636055759482608</v>
      </c>
      <c r="X141" s="13">
        <v>0</v>
      </c>
      <c r="Y141" s="13">
        <v>0</v>
      </c>
      <c r="Z141" s="13">
        <v>0.7636394424051739</v>
      </c>
      <c r="AA141" s="14">
        <f t="shared" si="20"/>
        <v>0.7636394424051739</v>
      </c>
    </row>
    <row r="142" spans="1:27" s="17" customFormat="1" ht="13.5" customHeight="1" x14ac:dyDescent="0.2">
      <c r="A142" s="37">
        <v>239</v>
      </c>
      <c r="B142" s="6" t="s">
        <v>47</v>
      </c>
      <c r="C142" s="7">
        <v>15107</v>
      </c>
      <c r="D142" s="7">
        <v>3307</v>
      </c>
      <c r="E142" s="7">
        <v>725</v>
      </c>
      <c r="F142" s="8">
        <v>41443</v>
      </c>
      <c r="G142" s="9">
        <f t="shared" si="14"/>
        <v>41745.083333333336</v>
      </c>
      <c r="H142" s="18" t="s">
        <v>33</v>
      </c>
      <c r="I142" s="10">
        <f t="shared" si="15"/>
        <v>17161.27</v>
      </c>
      <c r="J142" s="11">
        <f t="shared" si="16"/>
        <v>411.09679583024746</v>
      </c>
      <c r="K142" s="10">
        <v>7804.69</v>
      </c>
      <c r="L142" s="11">
        <f t="shared" si="17"/>
        <v>186.96069996267025</v>
      </c>
      <c r="M142" s="1"/>
      <c r="N142" s="10">
        <v>9356.58</v>
      </c>
      <c r="O142" s="11">
        <f t="shared" si="18"/>
        <v>224.13609586757721</v>
      </c>
      <c r="P142" s="12"/>
      <c r="Q142" s="13">
        <v>6.3130525887652835E-3</v>
      </c>
      <c r="R142" s="13">
        <v>0</v>
      </c>
      <c r="S142" s="13">
        <v>2.0919197705064949E-4</v>
      </c>
      <c r="T142" s="13">
        <v>0.24378557064832615</v>
      </c>
      <c r="U142" s="13">
        <v>0.20447729101634088</v>
      </c>
      <c r="V142" s="13">
        <v>0</v>
      </c>
      <c r="W142" s="14">
        <f t="shared" si="19"/>
        <v>0.45478510623048291</v>
      </c>
      <c r="X142" s="13">
        <v>0</v>
      </c>
      <c r="Y142" s="13">
        <v>4.4396481146208875E-3</v>
      </c>
      <c r="Z142" s="13">
        <v>0.5407752456548961</v>
      </c>
      <c r="AA142" s="14">
        <f t="shared" si="20"/>
        <v>0.54521489376951704</v>
      </c>
    </row>
    <row r="143" spans="1:27" s="17" customFormat="1" ht="13.5" customHeight="1" x14ac:dyDescent="0.2">
      <c r="A143" s="37">
        <v>437</v>
      </c>
      <c r="B143" s="6" t="s">
        <v>162</v>
      </c>
      <c r="C143" s="7">
        <v>3158</v>
      </c>
      <c r="D143" s="7">
        <v>0</v>
      </c>
      <c r="E143" s="7">
        <v>0</v>
      </c>
      <c r="F143" s="8">
        <v>7200</v>
      </c>
      <c r="G143" s="9">
        <f t="shared" si="14"/>
        <v>7200</v>
      </c>
      <c r="H143" s="2"/>
      <c r="I143" s="10">
        <f t="shared" si="15"/>
        <v>2822.66</v>
      </c>
      <c r="J143" s="11">
        <f t="shared" si="16"/>
        <v>392.0361111111111</v>
      </c>
      <c r="K143" s="10">
        <v>644.28</v>
      </c>
      <c r="L143" s="11">
        <f t="shared" si="17"/>
        <v>89.483333333333334</v>
      </c>
      <c r="M143" s="1"/>
      <c r="N143" s="10">
        <v>2178.38</v>
      </c>
      <c r="O143" s="11">
        <f t="shared" si="18"/>
        <v>302.55277777777781</v>
      </c>
      <c r="P143" s="12"/>
      <c r="Q143" s="13">
        <v>6.667469691709239E-3</v>
      </c>
      <c r="R143" s="13">
        <v>0</v>
      </c>
      <c r="S143" s="13">
        <v>2.7314660639255171E-2</v>
      </c>
      <c r="T143" s="13">
        <v>0.18073731869938287</v>
      </c>
      <c r="U143" s="13">
        <v>1.3533333805701007E-2</v>
      </c>
      <c r="V143" s="13">
        <v>0</v>
      </c>
      <c r="W143" s="14">
        <f t="shared" si="19"/>
        <v>0.22825278283604827</v>
      </c>
      <c r="X143" s="13">
        <v>0</v>
      </c>
      <c r="Y143" s="13">
        <v>0</v>
      </c>
      <c r="Z143" s="13">
        <v>0.77174721716395178</v>
      </c>
      <c r="AA143" s="14">
        <f t="shared" si="20"/>
        <v>0.77174721716395178</v>
      </c>
    </row>
    <row r="144" spans="1:27" s="17" customFormat="1" ht="13.5" customHeight="1" x14ac:dyDescent="0.2">
      <c r="A144" s="37">
        <v>205</v>
      </c>
      <c r="B144" s="6" t="s">
        <v>102</v>
      </c>
      <c r="C144" s="7">
        <v>6919</v>
      </c>
      <c r="D144" s="7">
        <v>0</v>
      </c>
      <c r="E144" s="7">
        <v>2301</v>
      </c>
      <c r="F144" s="8">
        <v>10350</v>
      </c>
      <c r="G144" s="9">
        <f t="shared" si="14"/>
        <v>11308.75</v>
      </c>
      <c r="H144" s="18" t="s">
        <v>33</v>
      </c>
      <c r="I144" s="10">
        <f t="shared" si="15"/>
        <v>3224.67</v>
      </c>
      <c r="J144" s="11">
        <f t="shared" si="16"/>
        <v>285.14822593124791</v>
      </c>
      <c r="K144" s="10">
        <v>1100.6400000000001</v>
      </c>
      <c r="L144" s="11">
        <f t="shared" si="17"/>
        <v>97.326406543605614</v>
      </c>
      <c r="M144" s="1"/>
      <c r="N144" s="10">
        <v>2124.0300000000002</v>
      </c>
      <c r="O144" s="11">
        <f t="shared" si="18"/>
        <v>187.82181938764231</v>
      </c>
      <c r="P144" s="12"/>
      <c r="Q144" s="13">
        <v>8.3884552527855559E-3</v>
      </c>
      <c r="R144" s="13">
        <v>0</v>
      </c>
      <c r="S144" s="13">
        <v>1.8668576939655842E-2</v>
      </c>
      <c r="T144" s="13">
        <v>0.31426161436674138</v>
      </c>
      <c r="U144" s="13">
        <v>0</v>
      </c>
      <c r="V144" s="13">
        <v>0</v>
      </c>
      <c r="W144" s="14">
        <f t="shared" si="19"/>
        <v>0.34131864655918281</v>
      </c>
      <c r="X144" s="13">
        <v>0</v>
      </c>
      <c r="Y144" s="13">
        <v>0</v>
      </c>
      <c r="Z144" s="13">
        <v>0.65868135344081724</v>
      </c>
      <c r="AA144" s="14">
        <f t="shared" si="20"/>
        <v>0.65868135344081724</v>
      </c>
    </row>
    <row r="145" spans="1:27" s="17" customFormat="1" ht="13.5" customHeight="1" x14ac:dyDescent="0.2">
      <c r="A145" s="37">
        <v>294</v>
      </c>
      <c r="B145" s="6" t="s">
        <v>172</v>
      </c>
      <c r="C145" s="7">
        <v>4730</v>
      </c>
      <c r="D145" s="7">
        <v>49</v>
      </c>
      <c r="E145" s="7">
        <v>0</v>
      </c>
      <c r="F145" s="8">
        <v>13883</v>
      </c>
      <c r="G145" s="9">
        <f t="shared" si="14"/>
        <v>13883</v>
      </c>
      <c r="H145" s="2"/>
      <c r="I145" s="10">
        <f t="shared" si="15"/>
        <v>9352.58</v>
      </c>
      <c r="J145" s="11">
        <f t="shared" si="16"/>
        <v>673.67139667218896</v>
      </c>
      <c r="K145" s="10">
        <v>1997.21</v>
      </c>
      <c r="L145" s="11">
        <f t="shared" si="17"/>
        <v>143.86011668947634</v>
      </c>
      <c r="M145" s="1"/>
      <c r="N145" s="10">
        <v>7355.37</v>
      </c>
      <c r="O145" s="11">
        <f t="shared" si="18"/>
        <v>529.81127998271268</v>
      </c>
      <c r="P145" s="12"/>
      <c r="Q145" s="13">
        <v>3.8802127327432646E-3</v>
      </c>
      <c r="R145" s="13">
        <v>0</v>
      </c>
      <c r="S145" s="13">
        <v>2.8869039345292957E-2</v>
      </c>
      <c r="T145" s="13">
        <v>0.15941269681734879</v>
      </c>
      <c r="U145" s="13">
        <v>2.1384473589105894E-2</v>
      </c>
      <c r="V145" s="13">
        <v>0</v>
      </c>
      <c r="W145" s="14">
        <f t="shared" si="19"/>
        <v>0.21354642248449091</v>
      </c>
      <c r="X145" s="13">
        <v>0</v>
      </c>
      <c r="Y145" s="13">
        <v>9.694651101621158E-3</v>
      </c>
      <c r="Z145" s="13">
        <v>0.77675892641388788</v>
      </c>
      <c r="AA145" s="14">
        <f t="shared" si="20"/>
        <v>0.78645357751550904</v>
      </c>
    </row>
    <row r="146" spans="1:27" s="17" customFormat="1" ht="13.5" customHeight="1" x14ac:dyDescent="0.2">
      <c r="A146" s="37">
        <v>510</v>
      </c>
      <c r="B146" s="6" t="s">
        <v>208</v>
      </c>
      <c r="C146" s="7">
        <v>4322</v>
      </c>
      <c r="D146" s="7">
        <v>0</v>
      </c>
      <c r="E146" s="7">
        <v>0</v>
      </c>
      <c r="F146" s="8">
        <v>10535</v>
      </c>
      <c r="G146" s="9">
        <f t="shared" si="14"/>
        <v>10535</v>
      </c>
      <c r="H146" s="2"/>
      <c r="I146" s="10">
        <f t="shared" si="15"/>
        <v>4939.1400000000003</v>
      </c>
      <c r="J146" s="11">
        <f t="shared" si="16"/>
        <v>468.8315140009492</v>
      </c>
      <c r="K146" s="10">
        <v>644.13</v>
      </c>
      <c r="L146" s="11">
        <f t="shared" si="17"/>
        <v>61.141907925961085</v>
      </c>
      <c r="M146" s="1"/>
      <c r="N146" s="10">
        <v>4295.01</v>
      </c>
      <c r="O146" s="11">
        <f t="shared" si="18"/>
        <v>407.68960607498815</v>
      </c>
      <c r="P146" s="12"/>
      <c r="Q146" s="13">
        <v>5.5758694833513518E-3</v>
      </c>
      <c r="R146" s="13">
        <v>0</v>
      </c>
      <c r="S146" s="13">
        <v>0</v>
      </c>
      <c r="T146" s="13">
        <v>0.12483752232169973</v>
      </c>
      <c r="U146" s="13">
        <v>0</v>
      </c>
      <c r="V146" s="13">
        <v>0</v>
      </c>
      <c r="W146" s="14">
        <f t="shared" si="19"/>
        <v>0.13041339180505107</v>
      </c>
      <c r="X146" s="13">
        <v>0</v>
      </c>
      <c r="Y146" s="13">
        <v>0</v>
      </c>
      <c r="Z146" s="13">
        <v>0.86958660819494893</v>
      </c>
      <c r="AA146" s="14">
        <f t="shared" si="20"/>
        <v>0.86958660819494893</v>
      </c>
    </row>
    <row r="147" spans="1:27" s="17" customFormat="1" ht="13.5" customHeight="1" x14ac:dyDescent="0.2">
      <c r="A147" s="37">
        <v>296</v>
      </c>
      <c r="B147" s="6" t="s">
        <v>84</v>
      </c>
      <c r="C147" s="7">
        <v>9356</v>
      </c>
      <c r="D147" s="7">
        <v>91</v>
      </c>
      <c r="E147" s="7">
        <v>2923</v>
      </c>
      <c r="F147" s="8">
        <v>18227</v>
      </c>
      <c r="G147" s="9">
        <f t="shared" si="14"/>
        <v>19444.916666666668</v>
      </c>
      <c r="H147" s="18" t="s">
        <v>33</v>
      </c>
      <c r="I147" s="10">
        <f t="shared" si="15"/>
        <v>3388.6400000000003</v>
      </c>
      <c r="J147" s="11">
        <f t="shared" si="16"/>
        <v>174.26868204629318</v>
      </c>
      <c r="K147" s="10">
        <v>1314.41</v>
      </c>
      <c r="L147" s="11">
        <f t="shared" si="17"/>
        <v>67.596586940031457</v>
      </c>
      <c r="M147" s="1"/>
      <c r="N147" s="10">
        <v>2074.23</v>
      </c>
      <c r="O147" s="11">
        <f t="shared" si="18"/>
        <v>106.67209510626169</v>
      </c>
      <c r="P147" s="12"/>
      <c r="Q147" s="13">
        <v>1.4058737428584919E-2</v>
      </c>
      <c r="R147" s="13">
        <v>0</v>
      </c>
      <c r="S147" s="13">
        <v>1.0033523773549271E-3</v>
      </c>
      <c r="T147" s="13">
        <v>0.372825086170263</v>
      </c>
      <c r="U147" s="13">
        <v>0</v>
      </c>
      <c r="V147" s="13">
        <v>0</v>
      </c>
      <c r="W147" s="14">
        <f t="shared" si="19"/>
        <v>0.38788717597620281</v>
      </c>
      <c r="X147" s="13">
        <v>0</v>
      </c>
      <c r="Y147" s="13">
        <v>0</v>
      </c>
      <c r="Z147" s="13">
        <v>0.61211282402379708</v>
      </c>
      <c r="AA147" s="14">
        <f t="shared" si="20"/>
        <v>0.61211282402379708</v>
      </c>
    </row>
    <row r="148" spans="1:27" s="17" customFormat="1" ht="13.5" customHeight="1" x14ac:dyDescent="0.2">
      <c r="A148" s="37">
        <v>502</v>
      </c>
      <c r="B148" s="6" t="s">
        <v>183</v>
      </c>
      <c r="C148" s="7">
        <v>5277</v>
      </c>
      <c r="D148" s="7">
        <v>0</v>
      </c>
      <c r="E148" s="7">
        <v>0</v>
      </c>
      <c r="F148" s="8">
        <v>12880</v>
      </c>
      <c r="G148" s="9">
        <f t="shared" si="14"/>
        <v>12880</v>
      </c>
      <c r="H148" s="2"/>
      <c r="I148" s="10">
        <f t="shared" si="15"/>
        <v>4940.7689823937662</v>
      </c>
      <c r="J148" s="11">
        <f t="shared" si="16"/>
        <v>383.60007627280788</v>
      </c>
      <c r="K148" s="10">
        <v>943.35</v>
      </c>
      <c r="L148" s="11">
        <f t="shared" si="17"/>
        <v>73.241459627329192</v>
      </c>
      <c r="M148" s="1"/>
      <c r="N148" s="10">
        <v>3997.4189823937663</v>
      </c>
      <c r="O148" s="11">
        <f t="shared" si="18"/>
        <v>310.35861664547878</v>
      </c>
      <c r="P148" s="16" t="s">
        <v>29</v>
      </c>
      <c r="Q148" s="13">
        <v>6.8147286626801832E-3</v>
      </c>
      <c r="R148" s="13">
        <v>0</v>
      </c>
      <c r="S148" s="13">
        <v>0</v>
      </c>
      <c r="T148" s="13">
        <v>0.18411708850213568</v>
      </c>
      <c r="U148" s="13">
        <v>0</v>
      </c>
      <c r="V148" s="13">
        <v>0</v>
      </c>
      <c r="W148" s="14">
        <f t="shared" si="19"/>
        <v>0.19093181716481589</v>
      </c>
      <c r="X148" s="13">
        <v>0</v>
      </c>
      <c r="Y148" s="13">
        <v>0</v>
      </c>
      <c r="Z148" s="13">
        <v>0.80906818283518411</v>
      </c>
      <c r="AA148" s="14">
        <f t="shared" si="20"/>
        <v>0.80906818283518411</v>
      </c>
    </row>
    <row r="149" spans="1:27" s="17" customFormat="1" ht="13.5" customHeight="1" x14ac:dyDescent="0.2">
      <c r="A149" s="37">
        <v>301</v>
      </c>
      <c r="B149" s="6" t="s">
        <v>148</v>
      </c>
      <c r="C149" s="7">
        <v>4820</v>
      </c>
      <c r="D149" s="7">
        <v>101</v>
      </c>
      <c r="E149" s="7">
        <v>0</v>
      </c>
      <c r="F149" s="8">
        <v>12520</v>
      </c>
      <c r="G149" s="9">
        <f t="shared" si="14"/>
        <v>12520</v>
      </c>
      <c r="H149" s="2"/>
      <c r="I149" s="10">
        <f t="shared" si="15"/>
        <v>3996.9300000000003</v>
      </c>
      <c r="J149" s="11">
        <f t="shared" si="16"/>
        <v>319.24361022364224</v>
      </c>
      <c r="K149" s="10">
        <v>971.32</v>
      </c>
      <c r="L149" s="11">
        <f t="shared" si="17"/>
        <v>77.581469648562305</v>
      </c>
      <c r="M149" s="1"/>
      <c r="N149" s="10">
        <v>3025.61</v>
      </c>
      <c r="O149" s="11">
        <f t="shared" si="18"/>
        <v>241.66214057507986</v>
      </c>
      <c r="P149" s="12"/>
      <c r="Q149" s="13">
        <v>8.1862829721811494E-3</v>
      </c>
      <c r="R149" s="13">
        <v>0</v>
      </c>
      <c r="S149" s="13">
        <v>1.7013057521647866E-3</v>
      </c>
      <c r="T149" s="13">
        <v>0.2308872059305517</v>
      </c>
      <c r="U149" s="13">
        <v>2.2417205204994838E-3</v>
      </c>
      <c r="V149" s="13">
        <v>0</v>
      </c>
      <c r="W149" s="14">
        <f t="shared" si="19"/>
        <v>0.2430165151753971</v>
      </c>
      <c r="X149" s="13">
        <v>0</v>
      </c>
      <c r="Y149" s="13">
        <v>0</v>
      </c>
      <c r="Z149" s="13">
        <v>0.75698348482460287</v>
      </c>
      <c r="AA149" s="14">
        <f t="shared" si="20"/>
        <v>0.75698348482460287</v>
      </c>
    </row>
    <row r="150" spans="1:27" s="17" customFormat="1" ht="13.5" customHeight="1" x14ac:dyDescent="0.2">
      <c r="A150" s="37">
        <v>612</v>
      </c>
      <c r="B150" s="6" t="s">
        <v>38</v>
      </c>
      <c r="C150" s="7">
        <v>2746</v>
      </c>
      <c r="D150" s="7">
        <v>55</v>
      </c>
      <c r="E150" s="7">
        <v>10</v>
      </c>
      <c r="F150" s="8">
        <v>7167</v>
      </c>
      <c r="G150" s="9">
        <f t="shared" si="14"/>
        <v>7171.166666666667</v>
      </c>
      <c r="H150" s="18" t="s">
        <v>33</v>
      </c>
      <c r="I150" s="10">
        <f t="shared" si="15"/>
        <v>3611.99</v>
      </c>
      <c r="J150" s="11">
        <f t="shared" si="16"/>
        <v>503.68233899644406</v>
      </c>
      <c r="K150" s="10">
        <v>1800.31</v>
      </c>
      <c r="L150" s="11">
        <f t="shared" si="17"/>
        <v>251.04841146257002</v>
      </c>
      <c r="M150" s="1"/>
      <c r="N150" s="10">
        <v>1811.68</v>
      </c>
      <c r="O150" s="11">
        <f t="shared" si="18"/>
        <v>252.63392753387407</v>
      </c>
      <c r="P150" s="12"/>
      <c r="Q150" s="13">
        <v>5.1882757150490452E-3</v>
      </c>
      <c r="R150" s="13">
        <v>0</v>
      </c>
      <c r="S150" s="13">
        <v>0</v>
      </c>
      <c r="T150" s="13">
        <v>0.3250202796796226</v>
      </c>
      <c r="U150" s="13">
        <v>0.16618539918438313</v>
      </c>
      <c r="V150" s="13">
        <v>2.0321207976766271E-3</v>
      </c>
      <c r="W150" s="14">
        <f t="shared" si="19"/>
        <v>0.49842607537673139</v>
      </c>
      <c r="X150" s="13">
        <v>0</v>
      </c>
      <c r="Y150" s="13">
        <v>0</v>
      </c>
      <c r="Z150" s="13">
        <v>0.50157392462326866</v>
      </c>
      <c r="AA150" s="14">
        <f t="shared" si="20"/>
        <v>0.50157392462326866</v>
      </c>
    </row>
    <row r="151" spans="1:27" s="17" customFormat="1" ht="13.5" customHeight="1" x14ac:dyDescent="0.2">
      <c r="A151" s="37">
        <v>558</v>
      </c>
      <c r="B151" s="6" t="s">
        <v>153</v>
      </c>
      <c r="C151" s="7">
        <v>2445</v>
      </c>
      <c r="D151" s="7">
        <v>0</v>
      </c>
      <c r="E151" s="7">
        <v>0</v>
      </c>
      <c r="F151" s="8">
        <v>5729</v>
      </c>
      <c r="G151" s="9">
        <f t="shared" si="14"/>
        <v>5729</v>
      </c>
      <c r="H151" s="2"/>
      <c r="I151" s="10">
        <f t="shared" si="15"/>
        <v>2334.5945147619477</v>
      </c>
      <c r="J151" s="11">
        <f t="shared" si="16"/>
        <v>407.50471544108007</v>
      </c>
      <c r="K151" s="10">
        <v>556.54999999999995</v>
      </c>
      <c r="L151" s="11">
        <f t="shared" si="17"/>
        <v>97.146098795601333</v>
      </c>
      <c r="M151" s="1"/>
      <c r="N151" s="10">
        <v>1778.0445147619478</v>
      </c>
      <c r="O151" s="11">
        <f t="shared" si="18"/>
        <v>310.35861664547878</v>
      </c>
      <c r="P151" s="16" t="s">
        <v>29</v>
      </c>
      <c r="Q151" s="13">
        <v>6.4122484248732379E-3</v>
      </c>
      <c r="R151" s="13">
        <v>0</v>
      </c>
      <c r="S151" s="13">
        <v>8.138458254682132E-4</v>
      </c>
      <c r="T151" s="13">
        <v>0.23116648162562381</v>
      </c>
      <c r="U151" s="13">
        <v>0</v>
      </c>
      <c r="V151" s="13">
        <v>0</v>
      </c>
      <c r="W151" s="14">
        <f t="shared" si="19"/>
        <v>0.23839257587596527</v>
      </c>
      <c r="X151" s="13">
        <v>0</v>
      </c>
      <c r="Y151" s="13">
        <v>0</v>
      </c>
      <c r="Z151" s="13">
        <v>0.7616074241240347</v>
      </c>
      <c r="AA151" s="14">
        <f t="shared" si="20"/>
        <v>0.7616074241240347</v>
      </c>
    </row>
    <row r="152" spans="1:27" s="17" customFormat="1" ht="13.5" customHeight="1" x14ac:dyDescent="0.2">
      <c r="A152" s="37">
        <v>346</v>
      </c>
      <c r="B152" s="6" t="s">
        <v>173</v>
      </c>
      <c r="C152" s="7">
        <v>1677</v>
      </c>
      <c r="D152" s="7">
        <v>0</v>
      </c>
      <c r="E152" s="7">
        <v>0</v>
      </c>
      <c r="F152" s="8">
        <v>4724</v>
      </c>
      <c r="G152" s="9">
        <f t="shared" si="14"/>
        <v>4724</v>
      </c>
      <c r="H152" s="2"/>
      <c r="I152" s="10">
        <f t="shared" si="15"/>
        <v>1227.96</v>
      </c>
      <c r="J152" s="11">
        <f t="shared" si="16"/>
        <v>259.94072819644367</v>
      </c>
      <c r="K152" s="10">
        <v>259.14</v>
      </c>
      <c r="L152" s="11">
        <f t="shared" si="17"/>
        <v>54.856054191363249</v>
      </c>
      <c r="M152" s="1"/>
      <c r="N152" s="10">
        <v>968.82</v>
      </c>
      <c r="O152" s="11">
        <f t="shared" si="18"/>
        <v>205.08467400508044</v>
      </c>
      <c r="P152" s="12"/>
      <c r="Q152" s="13">
        <v>1.0057330857682661E-2</v>
      </c>
      <c r="R152" s="13">
        <v>0</v>
      </c>
      <c r="S152" s="13">
        <v>0</v>
      </c>
      <c r="T152" s="13">
        <v>0.20097560181113391</v>
      </c>
      <c r="U152" s="13">
        <v>0</v>
      </c>
      <c r="V152" s="13">
        <v>0</v>
      </c>
      <c r="W152" s="14">
        <f t="shared" si="19"/>
        <v>0.21103293266881656</v>
      </c>
      <c r="X152" s="13">
        <v>0</v>
      </c>
      <c r="Y152" s="13">
        <v>0</v>
      </c>
      <c r="Z152" s="13">
        <v>0.78896706733118349</v>
      </c>
      <c r="AA152" s="14">
        <f t="shared" si="20"/>
        <v>0.78896706733118349</v>
      </c>
    </row>
    <row r="153" spans="1:27" s="17" customFormat="1" ht="13.5" customHeight="1" x14ac:dyDescent="0.2">
      <c r="A153" s="37">
        <v>275</v>
      </c>
      <c r="B153" s="6" t="s">
        <v>179</v>
      </c>
      <c r="C153" s="7">
        <v>5387</v>
      </c>
      <c r="D153" s="7">
        <v>400</v>
      </c>
      <c r="E153" s="7">
        <v>180</v>
      </c>
      <c r="F153" s="8">
        <v>14649</v>
      </c>
      <c r="G153" s="9">
        <f t="shared" si="14"/>
        <v>14724</v>
      </c>
      <c r="H153" s="18" t="s">
        <v>33</v>
      </c>
      <c r="I153" s="10">
        <f t="shared" si="15"/>
        <v>7068.04</v>
      </c>
      <c r="J153" s="11">
        <f t="shared" si="16"/>
        <v>480.0353164900842</v>
      </c>
      <c r="K153" s="10">
        <v>1387.74</v>
      </c>
      <c r="L153" s="11">
        <f t="shared" si="17"/>
        <v>94.250203748981249</v>
      </c>
      <c r="M153" s="1"/>
      <c r="N153" s="10">
        <v>5680.3</v>
      </c>
      <c r="O153" s="11">
        <f t="shared" si="18"/>
        <v>385.78511274110298</v>
      </c>
      <c r="P153" s="12"/>
      <c r="Q153" s="13">
        <v>5.4187582413229123E-3</v>
      </c>
      <c r="R153" s="13">
        <v>0</v>
      </c>
      <c r="S153" s="13">
        <v>1.8081391729531809E-2</v>
      </c>
      <c r="T153" s="13">
        <v>0.1238900741931285</v>
      </c>
      <c r="U153" s="13">
        <v>4.8949921053078368E-2</v>
      </c>
      <c r="V153" s="13">
        <v>0</v>
      </c>
      <c r="W153" s="14">
        <f t="shared" si="19"/>
        <v>0.19634014521706158</v>
      </c>
      <c r="X153" s="13">
        <v>0</v>
      </c>
      <c r="Y153" s="13">
        <v>0</v>
      </c>
      <c r="Z153" s="13">
        <v>0.80365985478293844</v>
      </c>
      <c r="AA153" s="14">
        <f t="shared" si="20"/>
        <v>0.80365985478293844</v>
      </c>
    </row>
    <row r="154" spans="1:27" s="17" customFormat="1" ht="13.5" customHeight="1" x14ac:dyDescent="0.2">
      <c r="A154" s="37">
        <v>331</v>
      </c>
      <c r="B154" s="6" t="s">
        <v>159</v>
      </c>
      <c r="C154" s="7">
        <v>3402</v>
      </c>
      <c r="D154" s="7">
        <v>3</v>
      </c>
      <c r="E154" s="7">
        <v>416</v>
      </c>
      <c r="F154" s="8">
        <v>6956</v>
      </c>
      <c r="G154" s="9">
        <f t="shared" si="14"/>
        <v>7129.333333333333</v>
      </c>
      <c r="H154" s="18" t="s">
        <v>33</v>
      </c>
      <c r="I154" s="10">
        <f t="shared" si="15"/>
        <v>3161.7200000000003</v>
      </c>
      <c r="J154" s="11">
        <f t="shared" si="16"/>
        <v>443.48045633065277</v>
      </c>
      <c r="K154" s="10">
        <v>728.26</v>
      </c>
      <c r="L154" s="11">
        <f t="shared" si="17"/>
        <v>102.14980362820273</v>
      </c>
      <c r="M154" s="1"/>
      <c r="N154" s="10">
        <v>2433.46</v>
      </c>
      <c r="O154" s="11">
        <f t="shared" si="18"/>
        <v>341.33065270244998</v>
      </c>
      <c r="P154" s="12"/>
      <c r="Q154" s="13">
        <v>5.7500347911896062E-3</v>
      </c>
      <c r="R154" s="13">
        <v>0</v>
      </c>
      <c r="S154" s="13">
        <v>1.8977012512176917E-3</v>
      </c>
      <c r="T154" s="13">
        <v>0.22268891615955874</v>
      </c>
      <c r="U154" s="13">
        <v>0</v>
      </c>
      <c r="V154" s="13">
        <v>0</v>
      </c>
      <c r="W154" s="14">
        <f t="shared" si="19"/>
        <v>0.230336652201966</v>
      </c>
      <c r="X154" s="13">
        <v>0</v>
      </c>
      <c r="Y154" s="13">
        <v>0</v>
      </c>
      <c r="Z154" s="13">
        <v>0.76966334779803391</v>
      </c>
      <c r="AA154" s="14">
        <f t="shared" si="20"/>
        <v>0.76966334779803391</v>
      </c>
    </row>
    <row r="155" spans="1:27" s="17" customFormat="1" ht="13.5" customHeight="1" x14ac:dyDescent="0.2">
      <c r="A155" s="37">
        <v>166</v>
      </c>
      <c r="B155" s="6" t="s">
        <v>31</v>
      </c>
      <c r="C155" s="7">
        <v>4565</v>
      </c>
      <c r="D155" s="7">
        <v>185</v>
      </c>
      <c r="E155" s="7">
        <v>0</v>
      </c>
      <c r="F155" s="8">
        <v>13085</v>
      </c>
      <c r="G155" s="9">
        <f t="shared" si="14"/>
        <v>13085</v>
      </c>
      <c r="H155" s="2"/>
      <c r="I155" s="10">
        <f t="shared" si="15"/>
        <v>2965.0299999999997</v>
      </c>
      <c r="J155" s="11">
        <f t="shared" si="16"/>
        <v>226.59763087504774</v>
      </c>
      <c r="K155" s="10">
        <v>1573.85</v>
      </c>
      <c r="L155" s="11">
        <f t="shared" si="17"/>
        <v>120.27894535727933</v>
      </c>
      <c r="M155" s="1"/>
      <c r="N155" s="10">
        <v>1391.18</v>
      </c>
      <c r="O155" s="11">
        <f t="shared" si="18"/>
        <v>106.31868551776844</v>
      </c>
      <c r="P155" s="12"/>
      <c r="Q155" s="13">
        <v>1.1537825924189636E-2</v>
      </c>
      <c r="R155" s="13">
        <v>0</v>
      </c>
      <c r="S155" s="13">
        <v>0</v>
      </c>
      <c r="T155" s="13">
        <v>0.44587744474760793</v>
      </c>
      <c r="U155" s="13">
        <v>7.3388802136909237E-2</v>
      </c>
      <c r="V155" s="13">
        <v>0</v>
      </c>
      <c r="W155" s="14">
        <f t="shared" si="19"/>
        <v>0.53080407280870689</v>
      </c>
      <c r="X155" s="13">
        <v>0</v>
      </c>
      <c r="Y155" s="13">
        <v>0</v>
      </c>
      <c r="Z155" s="13">
        <v>0.46919592719129322</v>
      </c>
      <c r="AA155" s="14">
        <f t="shared" si="20"/>
        <v>0.46919592719129322</v>
      </c>
    </row>
    <row r="156" spans="1:27" s="17" customFormat="1" ht="13.5" customHeight="1" x14ac:dyDescent="0.2">
      <c r="A156" s="37">
        <v>162</v>
      </c>
      <c r="B156" s="6" t="s">
        <v>85</v>
      </c>
      <c r="C156" s="7">
        <v>6278</v>
      </c>
      <c r="D156" s="7">
        <v>0</v>
      </c>
      <c r="E156" s="7">
        <v>2209</v>
      </c>
      <c r="F156" s="8">
        <v>10441</v>
      </c>
      <c r="G156" s="9">
        <f t="shared" si="14"/>
        <v>11361.416666666666</v>
      </c>
      <c r="H156" s="18" t="s">
        <v>33</v>
      </c>
      <c r="I156" s="10">
        <f t="shared" si="15"/>
        <v>3864.8130000000001</v>
      </c>
      <c r="J156" s="11">
        <f t="shared" si="16"/>
        <v>340.16999053815181</v>
      </c>
      <c r="K156" s="10">
        <v>1480.933</v>
      </c>
      <c r="L156" s="11">
        <f t="shared" si="17"/>
        <v>130.34756522440716</v>
      </c>
      <c r="M156" s="1"/>
      <c r="N156" s="10">
        <v>2383.88</v>
      </c>
      <c r="O156" s="11">
        <f t="shared" si="18"/>
        <v>209.82242531374462</v>
      </c>
      <c r="P156" s="12"/>
      <c r="Q156" s="13">
        <v>7.0611437086348025E-3</v>
      </c>
      <c r="R156" s="13">
        <v>0</v>
      </c>
      <c r="S156" s="13">
        <v>1.5302163390570256E-2</v>
      </c>
      <c r="T156" s="13">
        <v>0.26451810216949695</v>
      </c>
      <c r="U156" s="13">
        <v>9.5065401611927933E-2</v>
      </c>
      <c r="V156" s="13">
        <v>1.2367998141177854E-3</v>
      </c>
      <c r="W156" s="14">
        <f t="shared" si="19"/>
        <v>0.38318361069474771</v>
      </c>
      <c r="X156" s="13">
        <v>0</v>
      </c>
      <c r="Y156" s="13">
        <v>0</v>
      </c>
      <c r="Z156" s="13">
        <v>0.61681638930525229</v>
      </c>
      <c r="AA156" s="14">
        <f t="shared" si="20"/>
        <v>0.61681638930525229</v>
      </c>
    </row>
    <row r="157" spans="1:27" s="17" customFormat="1" ht="13.5" customHeight="1" x14ac:dyDescent="0.2">
      <c r="A157" s="37">
        <v>376</v>
      </c>
      <c r="B157" s="6" t="s">
        <v>132</v>
      </c>
      <c r="C157" s="7">
        <v>3677</v>
      </c>
      <c r="D157" s="7">
        <v>142</v>
      </c>
      <c r="E157" s="7">
        <v>0</v>
      </c>
      <c r="F157" s="8">
        <v>11000</v>
      </c>
      <c r="G157" s="9">
        <f t="shared" si="14"/>
        <v>11000</v>
      </c>
      <c r="H157" s="2"/>
      <c r="I157" s="10">
        <f t="shared" si="15"/>
        <v>3072.19</v>
      </c>
      <c r="J157" s="11">
        <f t="shared" si="16"/>
        <v>279.29000000000002</v>
      </c>
      <c r="K157" s="10">
        <v>834.89</v>
      </c>
      <c r="L157" s="11">
        <f t="shared" si="17"/>
        <v>75.899090909090916</v>
      </c>
      <c r="M157" s="1"/>
      <c r="N157" s="10">
        <v>2237.3000000000002</v>
      </c>
      <c r="O157" s="11">
        <f t="shared" si="18"/>
        <v>203.3909090909091</v>
      </c>
      <c r="P157" s="12"/>
      <c r="Q157" s="13">
        <v>9.3581451668028337E-3</v>
      </c>
      <c r="R157" s="13">
        <v>0</v>
      </c>
      <c r="S157" s="13">
        <v>0</v>
      </c>
      <c r="T157" s="13">
        <v>0.26239913547013693</v>
      </c>
      <c r="U157" s="13">
        <v>0</v>
      </c>
      <c r="V157" s="13">
        <v>0</v>
      </c>
      <c r="W157" s="14">
        <f t="shared" si="19"/>
        <v>0.27175728063693977</v>
      </c>
      <c r="X157" s="13">
        <v>0</v>
      </c>
      <c r="Y157" s="13">
        <v>1.1027963765261915E-2</v>
      </c>
      <c r="Z157" s="13">
        <v>0.71721475559779835</v>
      </c>
      <c r="AA157" s="14">
        <f t="shared" si="20"/>
        <v>0.72824271936306029</v>
      </c>
    </row>
    <row r="158" spans="1:27" s="17" customFormat="1" ht="13.5" customHeight="1" x14ac:dyDescent="0.2">
      <c r="A158" s="37">
        <v>192</v>
      </c>
      <c r="B158" s="6" t="s">
        <v>152</v>
      </c>
      <c r="C158" s="7">
        <v>2451</v>
      </c>
      <c r="D158" s="7">
        <v>0</v>
      </c>
      <c r="E158" s="7">
        <v>0</v>
      </c>
      <c r="F158" s="8">
        <v>5223</v>
      </c>
      <c r="G158" s="9">
        <f t="shared" si="14"/>
        <v>5223</v>
      </c>
      <c r="H158" s="2"/>
      <c r="I158" s="10">
        <f t="shared" si="15"/>
        <v>1042.52</v>
      </c>
      <c r="J158" s="11">
        <f t="shared" si="16"/>
        <v>199.60176143978558</v>
      </c>
      <c r="K158" s="10">
        <v>249.55</v>
      </c>
      <c r="L158" s="11">
        <f t="shared" si="17"/>
        <v>47.77905418341949</v>
      </c>
      <c r="M158" s="1"/>
      <c r="N158" s="10">
        <v>792.97</v>
      </c>
      <c r="O158" s="11">
        <f t="shared" si="18"/>
        <v>151.82270725636607</v>
      </c>
      <c r="P158" s="12"/>
      <c r="Q158" s="13">
        <v>1.3093273989947436E-2</v>
      </c>
      <c r="R158" s="13">
        <v>0</v>
      </c>
      <c r="S158" s="13">
        <v>8.2492422207727431E-4</v>
      </c>
      <c r="T158" s="13">
        <v>0.19245673943905153</v>
      </c>
      <c r="U158" s="13">
        <v>3.299696888309097E-2</v>
      </c>
      <c r="V158" s="13">
        <v>0</v>
      </c>
      <c r="W158" s="14">
        <f t="shared" si="19"/>
        <v>0.23937190653416723</v>
      </c>
      <c r="X158" s="13">
        <v>0</v>
      </c>
      <c r="Y158" s="13">
        <v>0</v>
      </c>
      <c r="Z158" s="13">
        <v>0.76062809346583282</v>
      </c>
      <c r="AA158" s="14">
        <f t="shared" si="20"/>
        <v>0.76062809346583282</v>
      </c>
    </row>
    <row r="159" spans="1:27" s="17" customFormat="1" ht="13.5" customHeight="1" x14ac:dyDescent="0.2">
      <c r="A159" s="37">
        <v>604</v>
      </c>
      <c r="B159" s="6" t="s">
        <v>50</v>
      </c>
      <c r="C159" s="7">
        <v>4960</v>
      </c>
      <c r="D159" s="7">
        <v>475</v>
      </c>
      <c r="E159" s="7">
        <v>270</v>
      </c>
      <c r="F159" s="8">
        <v>11741</v>
      </c>
      <c r="G159" s="9">
        <f t="shared" si="14"/>
        <v>11853.5</v>
      </c>
      <c r="H159" s="18" t="s">
        <v>33</v>
      </c>
      <c r="I159" s="10">
        <f t="shared" si="15"/>
        <v>4452.3</v>
      </c>
      <c r="J159" s="11">
        <f t="shared" si="16"/>
        <v>375.6105791538364</v>
      </c>
      <c r="K159" s="10">
        <v>2005.01</v>
      </c>
      <c r="L159" s="11">
        <f t="shared" si="17"/>
        <v>169.14919643987008</v>
      </c>
      <c r="M159" s="1"/>
      <c r="N159" s="10">
        <v>2447.29</v>
      </c>
      <c r="O159" s="11">
        <f t="shared" si="18"/>
        <v>206.46138271396634</v>
      </c>
      <c r="P159" s="12"/>
      <c r="Q159" s="13">
        <v>6.8930665049524963E-3</v>
      </c>
      <c r="R159" s="13">
        <v>0</v>
      </c>
      <c r="S159" s="13">
        <v>7.9096197470970062E-2</v>
      </c>
      <c r="T159" s="13">
        <v>0.34131123239673872</v>
      </c>
      <c r="U159" s="13">
        <v>2.3030793073243044E-2</v>
      </c>
      <c r="V159" s="13">
        <v>0</v>
      </c>
      <c r="W159" s="14">
        <f t="shared" si="19"/>
        <v>0.45033128944590434</v>
      </c>
      <c r="X159" s="13">
        <v>0</v>
      </c>
      <c r="Y159" s="13">
        <v>2.2639983828582977E-3</v>
      </c>
      <c r="Z159" s="13">
        <v>0.54740471217123732</v>
      </c>
      <c r="AA159" s="14">
        <f t="shared" si="20"/>
        <v>0.54966871055409561</v>
      </c>
    </row>
    <row r="160" spans="1:27" s="17" customFormat="1" ht="13.5" customHeight="1" x14ac:dyDescent="0.2">
      <c r="A160" s="37">
        <v>631</v>
      </c>
      <c r="B160" s="6" t="s">
        <v>27</v>
      </c>
      <c r="C160" s="7">
        <v>1733</v>
      </c>
      <c r="D160" s="7">
        <v>139</v>
      </c>
      <c r="E160" s="7">
        <v>0</v>
      </c>
      <c r="F160" s="8">
        <v>4136</v>
      </c>
      <c r="G160" s="9">
        <f t="shared" si="14"/>
        <v>4136</v>
      </c>
      <c r="H160" s="2"/>
      <c r="I160" s="10">
        <f t="shared" si="15"/>
        <v>1086.8600000000001</v>
      </c>
      <c r="J160" s="11">
        <f t="shared" si="16"/>
        <v>262.78046421663447</v>
      </c>
      <c r="K160" s="10">
        <v>587.99</v>
      </c>
      <c r="L160" s="11">
        <f t="shared" si="17"/>
        <v>142.16392649903287</v>
      </c>
      <c r="M160" s="1"/>
      <c r="N160" s="10">
        <v>498.87</v>
      </c>
      <c r="O160" s="11">
        <f t="shared" si="18"/>
        <v>120.61653771760155</v>
      </c>
      <c r="P160" s="12"/>
      <c r="Q160" s="13">
        <v>9.9460832121892433E-3</v>
      </c>
      <c r="R160" s="13">
        <v>0</v>
      </c>
      <c r="S160" s="13">
        <v>3.6435235448907866E-2</v>
      </c>
      <c r="T160" s="13">
        <v>0.45192573100491329</v>
      </c>
      <c r="U160" s="13">
        <v>4.2691791031043556E-2</v>
      </c>
      <c r="V160" s="13">
        <v>0</v>
      </c>
      <c r="W160" s="14">
        <f t="shared" si="19"/>
        <v>0.54099884069705384</v>
      </c>
      <c r="X160" s="13">
        <v>0</v>
      </c>
      <c r="Y160" s="13">
        <v>0</v>
      </c>
      <c r="Z160" s="13">
        <v>0.45900115930294605</v>
      </c>
      <c r="AA160" s="14">
        <f t="shared" si="20"/>
        <v>0.45900115930294605</v>
      </c>
    </row>
    <row r="161" spans="1:27" s="17" customFormat="1" ht="13.5" customHeight="1" x14ac:dyDescent="0.2">
      <c r="A161" s="37">
        <v>325</v>
      </c>
      <c r="B161" s="6" t="s">
        <v>185</v>
      </c>
      <c r="C161" s="7">
        <v>3305</v>
      </c>
      <c r="D161" s="7">
        <v>10</v>
      </c>
      <c r="E161" s="7">
        <v>593</v>
      </c>
      <c r="F161" s="8">
        <v>6631</v>
      </c>
      <c r="G161" s="9">
        <f t="shared" si="14"/>
        <v>6878.083333333333</v>
      </c>
      <c r="H161" s="18" t="s">
        <v>33</v>
      </c>
      <c r="I161" s="10">
        <f t="shared" si="15"/>
        <v>2252.6099999999997</v>
      </c>
      <c r="J161" s="11">
        <f t="shared" si="16"/>
        <v>327.50548238971606</v>
      </c>
      <c r="K161" s="10">
        <v>426.01</v>
      </c>
      <c r="L161" s="11">
        <f t="shared" si="17"/>
        <v>61.937312962671292</v>
      </c>
      <c r="M161" s="1"/>
      <c r="N161" s="10">
        <v>1826.6</v>
      </c>
      <c r="O161" s="11">
        <f t="shared" si="18"/>
        <v>265.56816942704484</v>
      </c>
      <c r="P161" s="12"/>
      <c r="Q161" s="13">
        <v>7.6932979965462275E-3</v>
      </c>
      <c r="R161" s="13">
        <v>0</v>
      </c>
      <c r="S161" s="13">
        <v>0</v>
      </c>
      <c r="T161" s="13">
        <v>0.18142510243672894</v>
      </c>
      <c r="U161" s="13">
        <v>0</v>
      </c>
      <c r="V161" s="13">
        <v>0</v>
      </c>
      <c r="W161" s="14">
        <f t="shared" si="19"/>
        <v>0.18911840043327521</v>
      </c>
      <c r="X161" s="13">
        <v>0</v>
      </c>
      <c r="Y161" s="13">
        <v>0</v>
      </c>
      <c r="Z161" s="13">
        <v>0.8108815995667249</v>
      </c>
      <c r="AA161" s="14">
        <f t="shared" si="20"/>
        <v>0.8108815995667249</v>
      </c>
    </row>
    <row r="162" spans="1:27" s="17" customFormat="1" ht="13.5" customHeight="1" x14ac:dyDescent="0.2">
      <c r="A162" s="37"/>
      <c r="B162" s="46" t="s">
        <v>243</v>
      </c>
      <c r="C162" s="7"/>
      <c r="D162" s="7"/>
      <c r="E162" s="7"/>
      <c r="F162" s="8"/>
      <c r="G162" s="9"/>
      <c r="H162" s="18"/>
      <c r="I162" s="10"/>
      <c r="J162" s="11"/>
      <c r="K162" s="10"/>
      <c r="L162" s="11"/>
      <c r="M162" s="1"/>
      <c r="N162" s="10"/>
      <c r="O162" s="11"/>
      <c r="P162" s="12"/>
      <c r="Q162" s="13"/>
      <c r="R162" s="13"/>
      <c r="S162" s="13"/>
      <c r="T162" s="13"/>
      <c r="U162" s="13"/>
      <c r="V162" s="40" t="s">
        <v>234</v>
      </c>
      <c r="W162" s="41">
        <f>SUM(W94:W161)/68</f>
        <v>0.29604828660589466</v>
      </c>
      <c r="X162" s="13"/>
      <c r="Y162" s="13"/>
      <c r="Z162" s="13"/>
      <c r="AA162" s="14"/>
    </row>
    <row r="163" spans="1:27" s="17" customFormat="1" ht="13.5" customHeight="1" x14ac:dyDescent="0.2">
      <c r="A163" s="37">
        <v>955</v>
      </c>
      <c r="B163" s="6" t="s">
        <v>227</v>
      </c>
      <c r="C163" s="7">
        <v>1005</v>
      </c>
      <c r="D163" s="7">
        <v>0</v>
      </c>
      <c r="E163" s="7">
        <v>0</v>
      </c>
      <c r="F163" s="8">
        <v>2096</v>
      </c>
      <c r="G163" s="9">
        <f t="shared" si="14"/>
        <v>2096</v>
      </c>
      <c r="H163" s="2"/>
      <c r="I163" s="10">
        <f t="shared" si="15"/>
        <v>1239.7568642417834</v>
      </c>
      <c r="J163" s="11">
        <f t="shared" si="16"/>
        <v>591.48705355046923</v>
      </c>
      <c r="K163" s="10">
        <v>67.25</v>
      </c>
      <c r="L163" s="11">
        <f t="shared" si="17"/>
        <v>32.084923664122137</v>
      </c>
      <c r="M163" s="1"/>
      <c r="N163" s="10">
        <v>1172.5068642417834</v>
      </c>
      <c r="O163" s="11">
        <f t="shared" si="18"/>
        <v>559.4021298863471</v>
      </c>
      <c r="P163" s="16" t="s">
        <v>29</v>
      </c>
      <c r="Q163" s="13">
        <v>4.4202215434810156E-3</v>
      </c>
      <c r="R163" s="13">
        <v>0</v>
      </c>
      <c r="S163" s="13">
        <v>0</v>
      </c>
      <c r="T163" s="13">
        <v>4.9824285536646418E-2</v>
      </c>
      <c r="U163" s="13">
        <v>0</v>
      </c>
      <c r="V163" s="13">
        <v>0</v>
      </c>
      <c r="W163" s="14">
        <f t="shared" si="19"/>
        <v>5.424450708012743E-2</v>
      </c>
      <c r="X163" s="13">
        <v>0</v>
      </c>
      <c r="Y163" s="13">
        <v>0</v>
      </c>
      <c r="Z163" s="13">
        <v>0.9457554929198726</v>
      </c>
      <c r="AA163" s="14">
        <f t="shared" si="20"/>
        <v>0.9457554929198726</v>
      </c>
    </row>
    <row r="164" spans="1:27" s="17" customFormat="1" ht="13.5" customHeight="1" x14ac:dyDescent="0.2">
      <c r="A164" s="37">
        <v>611</v>
      </c>
      <c r="B164" s="6" t="s">
        <v>220</v>
      </c>
      <c r="C164" s="7">
        <v>297</v>
      </c>
      <c r="D164" s="7">
        <v>0</v>
      </c>
      <c r="E164" s="7">
        <v>81</v>
      </c>
      <c r="F164" s="8">
        <v>614</v>
      </c>
      <c r="G164" s="9">
        <f t="shared" si="14"/>
        <v>647.75</v>
      </c>
      <c r="H164" s="18" t="s">
        <v>33</v>
      </c>
      <c r="I164" s="10">
        <f t="shared" si="15"/>
        <v>331.51000000000005</v>
      </c>
      <c r="J164" s="11">
        <f t="shared" si="16"/>
        <v>511.78695484368978</v>
      </c>
      <c r="K164" s="10">
        <v>27.29</v>
      </c>
      <c r="L164" s="11">
        <f t="shared" si="17"/>
        <v>42.130451563103051</v>
      </c>
      <c r="M164" s="1"/>
      <c r="N164" s="10">
        <v>304.22000000000003</v>
      </c>
      <c r="O164" s="11">
        <f t="shared" si="18"/>
        <v>469.65650328058666</v>
      </c>
      <c r="P164" s="12"/>
      <c r="Q164" s="13">
        <v>4.8264004102440356E-3</v>
      </c>
      <c r="R164" s="13">
        <v>0</v>
      </c>
      <c r="S164" s="13">
        <v>0</v>
      </c>
      <c r="T164" s="13">
        <v>7.7493891586980793E-2</v>
      </c>
      <c r="U164" s="13">
        <v>0</v>
      </c>
      <c r="V164" s="13">
        <v>0</v>
      </c>
      <c r="W164" s="14">
        <f t="shared" si="19"/>
        <v>8.2320291997224807E-2</v>
      </c>
      <c r="X164" s="13">
        <v>0</v>
      </c>
      <c r="Y164" s="13">
        <v>0</v>
      </c>
      <c r="Z164" s="13">
        <v>0.9176797080027751</v>
      </c>
      <c r="AA164" s="14">
        <f t="shared" si="20"/>
        <v>0.9176797080027751</v>
      </c>
    </row>
    <row r="165" spans="1:27" s="17" customFormat="1" ht="13.5" customHeight="1" x14ac:dyDescent="0.2">
      <c r="A165" s="37">
        <v>372</v>
      </c>
      <c r="B165" s="6" t="s">
        <v>94</v>
      </c>
      <c r="C165" s="7">
        <v>1663</v>
      </c>
      <c r="D165" s="7">
        <v>0</v>
      </c>
      <c r="E165" s="7">
        <v>1148</v>
      </c>
      <c r="F165" s="8">
        <v>1063</v>
      </c>
      <c r="G165" s="9">
        <f t="shared" si="14"/>
        <v>1541.3333333333335</v>
      </c>
      <c r="H165" s="18" t="s">
        <v>33</v>
      </c>
      <c r="I165" s="10">
        <f t="shared" si="15"/>
        <v>705.5</v>
      </c>
      <c r="J165" s="11">
        <f t="shared" si="16"/>
        <v>457.72058823529409</v>
      </c>
      <c r="K165" s="10">
        <v>253.79</v>
      </c>
      <c r="L165" s="11">
        <f t="shared" si="17"/>
        <v>164.65614186851209</v>
      </c>
      <c r="M165" s="1"/>
      <c r="N165" s="10">
        <v>451.71</v>
      </c>
      <c r="O165" s="11">
        <f t="shared" si="18"/>
        <v>293.06444636678197</v>
      </c>
      <c r="P165" s="12"/>
      <c r="Q165" s="13">
        <v>1.3295535081502481E-2</v>
      </c>
      <c r="R165" s="13">
        <v>0</v>
      </c>
      <c r="S165" s="13">
        <v>6.9312544294826361E-2</v>
      </c>
      <c r="T165" s="13">
        <v>0.27712260807937633</v>
      </c>
      <c r="U165" s="13">
        <v>0</v>
      </c>
      <c r="V165" s="13">
        <v>0</v>
      </c>
      <c r="W165" s="14">
        <f t="shared" si="19"/>
        <v>0.35973068745570519</v>
      </c>
      <c r="X165" s="13">
        <v>0</v>
      </c>
      <c r="Y165" s="13">
        <v>0</v>
      </c>
      <c r="Z165" s="13">
        <v>0.64026931254429476</v>
      </c>
      <c r="AA165" s="14">
        <f t="shared" si="20"/>
        <v>0.64026931254429476</v>
      </c>
    </row>
    <row r="166" spans="1:27" s="17" customFormat="1" ht="13.5" customHeight="1" x14ac:dyDescent="0.2">
      <c r="A166" s="37">
        <v>537</v>
      </c>
      <c r="B166" s="6" t="s">
        <v>122</v>
      </c>
      <c r="C166" s="7">
        <v>154</v>
      </c>
      <c r="D166" s="7">
        <v>0</v>
      </c>
      <c r="E166" s="7">
        <v>0</v>
      </c>
      <c r="F166" s="8">
        <v>421</v>
      </c>
      <c r="G166" s="9">
        <f t="shared" si="14"/>
        <v>421</v>
      </c>
      <c r="H166" s="2"/>
      <c r="I166" s="10">
        <f t="shared" si="15"/>
        <v>334.57829668215209</v>
      </c>
      <c r="J166" s="11">
        <f t="shared" si="16"/>
        <v>794.72279496948238</v>
      </c>
      <c r="K166" s="10">
        <v>99.07</v>
      </c>
      <c r="L166" s="11">
        <f t="shared" si="17"/>
        <v>235.3206650831354</v>
      </c>
      <c r="M166" s="1"/>
      <c r="N166" s="10">
        <v>235.50829668215212</v>
      </c>
      <c r="O166" s="11">
        <f t="shared" si="18"/>
        <v>559.4021298863471</v>
      </c>
      <c r="P166" s="16" t="s">
        <v>29</v>
      </c>
      <c r="Q166" s="13">
        <v>3.2877207245902004E-3</v>
      </c>
      <c r="R166" s="13">
        <v>0</v>
      </c>
      <c r="S166" s="13">
        <v>0</v>
      </c>
      <c r="T166" s="13">
        <v>0.29281636308009262</v>
      </c>
      <c r="U166" s="13">
        <v>0</v>
      </c>
      <c r="V166" s="13">
        <v>0</v>
      </c>
      <c r="W166" s="14">
        <f t="shared" si="19"/>
        <v>0.29610408380468284</v>
      </c>
      <c r="X166" s="13">
        <v>0</v>
      </c>
      <c r="Y166" s="13">
        <v>0</v>
      </c>
      <c r="Z166" s="13">
        <v>0.70389591619531722</v>
      </c>
      <c r="AA166" s="14">
        <f t="shared" si="20"/>
        <v>0.70389591619531722</v>
      </c>
    </row>
    <row r="167" spans="1:27" s="17" customFormat="1" ht="13.5" customHeight="1" x14ac:dyDescent="0.2">
      <c r="A167" s="37">
        <v>338</v>
      </c>
      <c r="B167" s="6" t="s">
        <v>226</v>
      </c>
      <c r="C167" s="7">
        <v>19577</v>
      </c>
      <c r="D167" s="7">
        <v>0</v>
      </c>
      <c r="E167" s="7">
        <v>0</v>
      </c>
      <c r="F167" s="8">
        <v>39728</v>
      </c>
      <c r="G167" s="9">
        <f t="shared" si="14"/>
        <v>39728</v>
      </c>
      <c r="H167" s="2"/>
      <c r="I167" s="10">
        <f t="shared" si="15"/>
        <v>23641.827800000003</v>
      </c>
      <c r="J167" s="11">
        <f t="shared" si="16"/>
        <v>595.09232279500611</v>
      </c>
      <c r="K167" s="10">
        <v>1417.9</v>
      </c>
      <c r="L167" s="11">
        <f t="shared" si="17"/>
        <v>35.690193314538867</v>
      </c>
      <c r="M167" s="1"/>
      <c r="N167" s="10">
        <v>22223.927800000001</v>
      </c>
      <c r="O167" s="11">
        <f t="shared" si="18"/>
        <v>559.40212948046724</v>
      </c>
      <c r="P167" s="12"/>
      <c r="Q167" s="13">
        <v>4.4000000000000003E-3</v>
      </c>
      <c r="R167" s="13">
        <v>0</v>
      </c>
      <c r="S167" s="13">
        <v>0</v>
      </c>
      <c r="T167" s="13">
        <v>5.5599999999999997E-2</v>
      </c>
      <c r="U167" s="13">
        <v>0</v>
      </c>
      <c r="V167" s="13">
        <v>0</v>
      </c>
      <c r="W167" s="14">
        <f t="shared" si="19"/>
        <v>5.9974212315343903E-2</v>
      </c>
      <c r="X167" s="13">
        <v>0</v>
      </c>
      <c r="Y167" s="13">
        <v>0</v>
      </c>
      <c r="Z167" s="13">
        <v>0.94002578836670125</v>
      </c>
      <c r="AA167" s="14">
        <f t="shared" si="20"/>
        <v>0.94002578768465606</v>
      </c>
    </row>
    <row r="168" spans="1:27" s="17" customFormat="1" ht="13.5" customHeight="1" x14ac:dyDescent="0.2">
      <c r="A168" s="37">
        <v>749</v>
      </c>
      <c r="B168" s="6" t="s">
        <v>230</v>
      </c>
      <c r="C168" s="7">
        <v>278</v>
      </c>
      <c r="D168" s="7">
        <v>1</v>
      </c>
      <c r="E168" s="7">
        <v>0</v>
      </c>
      <c r="F168" s="8">
        <v>721</v>
      </c>
      <c r="G168" s="9">
        <f t="shared" si="14"/>
        <v>721</v>
      </c>
      <c r="H168" s="2"/>
      <c r="I168" s="10">
        <f t="shared" si="15"/>
        <v>455.21</v>
      </c>
      <c r="J168" s="11">
        <f t="shared" si="16"/>
        <v>631.35922330097083</v>
      </c>
      <c r="K168" s="10">
        <v>11.77</v>
      </c>
      <c r="L168" s="11">
        <f t="shared" si="17"/>
        <v>16.324549237170597</v>
      </c>
      <c r="M168" s="1"/>
      <c r="N168" s="10">
        <v>443.44</v>
      </c>
      <c r="O168" s="11">
        <f t="shared" si="18"/>
        <v>615.03467406380025</v>
      </c>
      <c r="P168" s="12"/>
      <c r="Q168" s="13">
        <v>4.1299619955624872E-3</v>
      </c>
      <c r="R168" s="13">
        <v>0</v>
      </c>
      <c r="S168" s="13">
        <v>0</v>
      </c>
      <c r="T168" s="13">
        <v>2.17262362426133E-2</v>
      </c>
      <c r="U168" s="13">
        <v>0</v>
      </c>
      <c r="V168" s="13">
        <v>0</v>
      </c>
      <c r="W168" s="14">
        <f t="shared" si="19"/>
        <v>2.5856198238175788E-2</v>
      </c>
      <c r="X168" s="13">
        <v>0</v>
      </c>
      <c r="Y168" s="13">
        <v>0</v>
      </c>
      <c r="Z168" s="13">
        <v>0.97414380176182425</v>
      </c>
      <c r="AA168" s="14">
        <f t="shared" si="20"/>
        <v>0.97414380176182425</v>
      </c>
    </row>
    <row r="169" spans="1:27" s="17" customFormat="1" ht="13.5" customHeight="1" x14ac:dyDescent="0.2">
      <c r="A169" s="37">
        <v>764</v>
      </c>
      <c r="B169" s="6" t="s">
        <v>225</v>
      </c>
      <c r="C169" s="7">
        <v>546</v>
      </c>
      <c r="D169" s="7">
        <v>81</v>
      </c>
      <c r="E169" s="7">
        <v>0</v>
      </c>
      <c r="F169" s="8">
        <v>1146</v>
      </c>
      <c r="G169" s="9">
        <f t="shared" si="14"/>
        <v>1146</v>
      </c>
      <c r="H169" s="2"/>
      <c r="I169" s="10">
        <f t="shared" si="15"/>
        <v>686.52484084975379</v>
      </c>
      <c r="J169" s="11">
        <f t="shared" si="16"/>
        <v>599.06181575022151</v>
      </c>
      <c r="K169" s="10">
        <v>45.45</v>
      </c>
      <c r="L169" s="11">
        <f t="shared" si="17"/>
        <v>39.659685863874344</v>
      </c>
      <c r="M169" s="1"/>
      <c r="N169" s="10">
        <v>641.07484084975374</v>
      </c>
      <c r="O169" s="11">
        <f t="shared" si="18"/>
        <v>559.40212988634698</v>
      </c>
      <c r="P169" s="16" t="s">
        <v>29</v>
      </c>
      <c r="Q169" s="13">
        <v>4.3552684798689794E-3</v>
      </c>
      <c r="R169" s="13">
        <v>0</v>
      </c>
      <c r="S169" s="13">
        <v>4.369834595186267E-3</v>
      </c>
      <c r="T169" s="13">
        <v>5.7477891042016699E-2</v>
      </c>
      <c r="U169" s="13">
        <v>0</v>
      </c>
      <c r="V169" s="13">
        <v>0</v>
      </c>
      <c r="W169" s="14">
        <f t="shared" si="19"/>
        <v>6.620299411707195E-2</v>
      </c>
      <c r="X169" s="13">
        <v>0</v>
      </c>
      <c r="Y169" s="13">
        <v>0</v>
      </c>
      <c r="Z169" s="13">
        <v>0.93379700588292802</v>
      </c>
      <c r="AA169" s="14">
        <f t="shared" si="20"/>
        <v>0.93379700588292802</v>
      </c>
    </row>
    <row r="170" spans="1:27" s="17" customFormat="1" ht="13.5" customHeight="1" x14ac:dyDescent="0.2">
      <c r="A170" s="37">
        <v>545</v>
      </c>
      <c r="B170" s="6" t="s">
        <v>186</v>
      </c>
      <c r="C170" s="7">
        <v>212</v>
      </c>
      <c r="D170" s="7">
        <v>0</v>
      </c>
      <c r="E170" s="7">
        <v>0</v>
      </c>
      <c r="F170" s="8">
        <v>477</v>
      </c>
      <c r="G170" s="9">
        <f t="shared" si="14"/>
        <v>477</v>
      </c>
      <c r="H170" s="2"/>
      <c r="I170" s="10">
        <f t="shared" si="15"/>
        <v>109.95</v>
      </c>
      <c r="J170" s="11">
        <f t="shared" si="16"/>
        <v>230.50314465408806</v>
      </c>
      <c r="K170" s="10">
        <v>20.72</v>
      </c>
      <c r="L170" s="11">
        <f t="shared" si="17"/>
        <v>43.438155136268342</v>
      </c>
      <c r="M170" s="1"/>
      <c r="N170" s="10">
        <v>89.23</v>
      </c>
      <c r="O170" s="11">
        <f t="shared" si="18"/>
        <v>187.0649895178197</v>
      </c>
      <c r="P170" s="12"/>
      <c r="Q170" s="13">
        <v>1.1368804001819008E-2</v>
      </c>
      <c r="R170" s="13">
        <v>0</v>
      </c>
      <c r="S170" s="13">
        <v>0</v>
      </c>
      <c r="T170" s="13">
        <v>0.17708049113233287</v>
      </c>
      <c r="U170" s="13">
        <v>0</v>
      </c>
      <c r="V170" s="13">
        <v>0</v>
      </c>
      <c r="W170" s="14">
        <f t="shared" si="19"/>
        <v>0.18844929513415187</v>
      </c>
      <c r="X170" s="13">
        <v>0</v>
      </c>
      <c r="Y170" s="13">
        <v>0</v>
      </c>
      <c r="Z170" s="13">
        <v>0.81155070486584813</v>
      </c>
      <c r="AA170" s="14">
        <f t="shared" si="20"/>
        <v>0.81155070486584813</v>
      </c>
    </row>
    <row r="171" spans="1:27" s="17" customFormat="1" ht="13.5" customHeight="1" x14ac:dyDescent="0.2">
      <c r="A171" s="37">
        <v>790</v>
      </c>
      <c r="B171" s="6" t="s">
        <v>157</v>
      </c>
      <c r="C171" s="7">
        <v>215</v>
      </c>
      <c r="D171" s="7">
        <v>0</v>
      </c>
      <c r="E171" s="7">
        <v>0</v>
      </c>
      <c r="F171" s="8">
        <v>557</v>
      </c>
      <c r="G171" s="9">
        <f t="shared" si="14"/>
        <v>557</v>
      </c>
      <c r="H171" s="2"/>
      <c r="I171" s="10">
        <f t="shared" si="15"/>
        <v>406.13698634669532</v>
      </c>
      <c r="J171" s="11">
        <f t="shared" si="16"/>
        <v>729.15078338724481</v>
      </c>
      <c r="K171" s="10">
        <v>94.55</v>
      </c>
      <c r="L171" s="11">
        <f t="shared" si="17"/>
        <v>169.74865350089766</v>
      </c>
      <c r="M171" s="1"/>
      <c r="N171" s="10">
        <v>311.58698634669531</v>
      </c>
      <c r="O171" s="11">
        <f t="shared" si="18"/>
        <v>559.4021298863471</v>
      </c>
      <c r="P171" s="16" t="s">
        <v>29</v>
      </c>
      <c r="Q171" s="13">
        <v>3.5702239607456484E-3</v>
      </c>
      <c r="R171" s="13">
        <v>0</v>
      </c>
      <c r="S171" s="13">
        <v>0</v>
      </c>
      <c r="T171" s="13">
        <v>0.22923300051408266</v>
      </c>
      <c r="U171" s="13">
        <v>0</v>
      </c>
      <c r="V171" s="13">
        <v>0</v>
      </c>
      <c r="W171" s="14">
        <f t="shared" si="19"/>
        <v>0.23280322447482832</v>
      </c>
      <c r="X171" s="13">
        <v>0</v>
      </c>
      <c r="Y171" s="13">
        <v>0</v>
      </c>
      <c r="Z171" s="13">
        <v>0.76719677552517163</v>
      </c>
      <c r="AA171" s="14">
        <f t="shared" si="20"/>
        <v>0.76719677552517163</v>
      </c>
    </row>
    <row r="172" spans="1:27" s="17" customFormat="1" ht="13.5" customHeight="1" x14ac:dyDescent="0.2">
      <c r="A172" s="37">
        <v>796</v>
      </c>
      <c r="B172" s="6" t="s">
        <v>63</v>
      </c>
      <c r="C172" s="7">
        <v>141</v>
      </c>
      <c r="D172" s="7">
        <v>0</v>
      </c>
      <c r="E172" s="7">
        <v>0</v>
      </c>
      <c r="F172" s="8">
        <v>327</v>
      </c>
      <c r="G172" s="9">
        <f t="shared" si="14"/>
        <v>327</v>
      </c>
      <c r="H172" s="2"/>
      <c r="I172" s="10">
        <f t="shared" si="15"/>
        <v>40.959999999999994</v>
      </c>
      <c r="J172" s="11">
        <f t="shared" si="16"/>
        <v>125.25993883792047</v>
      </c>
      <c r="K172" s="10">
        <v>17.38</v>
      </c>
      <c r="L172" s="11">
        <f t="shared" si="17"/>
        <v>53.149847094801224</v>
      </c>
      <c r="M172" s="1"/>
      <c r="N172" s="10">
        <v>23.58</v>
      </c>
      <c r="O172" s="11">
        <f t="shared" si="18"/>
        <v>72.11009174311927</v>
      </c>
      <c r="P172" s="12"/>
      <c r="Q172" s="13">
        <v>2.0751953125E-2</v>
      </c>
      <c r="R172" s="13">
        <v>0</v>
      </c>
      <c r="S172" s="13">
        <v>4.8828125E-2</v>
      </c>
      <c r="T172" s="13">
        <v>0.354736328125</v>
      </c>
      <c r="U172" s="13">
        <v>0</v>
      </c>
      <c r="V172" s="13">
        <v>0</v>
      </c>
      <c r="W172" s="14">
        <f t="shared" si="19"/>
        <v>0.42431640625000006</v>
      </c>
      <c r="X172" s="13">
        <v>0</v>
      </c>
      <c r="Y172" s="13">
        <v>0</v>
      </c>
      <c r="Z172" s="13">
        <v>0.57568359375</v>
      </c>
      <c r="AA172" s="14">
        <f t="shared" si="20"/>
        <v>0.57568359375</v>
      </c>
    </row>
    <row r="173" spans="1:27" s="17" customFormat="1" ht="13.5" customHeight="1" x14ac:dyDescent="0.2">
      <c r="A173" s="37">
        <v>607</v>
      </c>
      <c r="B173" s="6" t="s">
        <v>200</v>
      </c>
      <c r="C173" s="7">
        <v>319</v>
      </c>
      <c r="D173" s="7">
        <v>0</v>
      </c>
      <c r="E173" s="7">
        <v>130</v>
      </c>
      <c r="F173" s="8">
        <v>459</v>
      </c>
      <c r="G173" s="9">
        <f t="shared" si="14"/>
        <v>513.16666666666663</v>
      </c>
      <c r="H173" s="18" t="s">
        <v>33</v>
      </c>
      <c r="I173" s="10">
        <f t="shared" si="15"/>
        <v>340.51652632001043</v>
      </c>
      <c r="J173" s="11">
        <f t="shared" si="16"/>
        <v>663.5593237804685</v>
      </c>
      <c r="K173" s="10">
        <v>53.45</v>
      </c>
      <c r="L173" s="11">
        <f t="shared" si="17"/>
        <v>104.15719389412148</v>
      </c>
      <c r="M173" s="1"/>
      <c r="N173" s="10">
        <v>287.06652632001044</v>
      </c>
      <c r="O173" s="11">
        <f t="shared" si="18"/>
        <v>559.4021298863471</v>
      </c>
      <c r="P173" s="16" t="s">
        <v>29</v>
      </c>
      <c r="Q173" s="13">
        <v>3.524058033154798E-3</v>
      </c>
      <c r="R173" s="13">
        <v>0</v>
      </c>
      <c r="S173" s="13">
        <v>0</v>
      </c>
      <c r="T173" s="13">
        <v>0.15344336019361518</v>
      </c>
      <c r="U173" s="13">
        <v>0</v>
      </c>
      <c r="V173" s="13">
        <v>0</v>
      </c>
      <c r="W173" s="14">
        <f t="shared" si="19"/>
        <v>0.15696741822676999</v>
      </c>
      <c r="X173" s="13">
        <v>0</v>
      </c>
      <c r="Y173" s="13">
        <v>0</v>
      </c>
      <c r="Z173" s="13">
        <v>0.84303258177323004</v>
      </c>
      <c r="AA173" s="14">
        <f t="shared" si="20"/>
        <v>0.84303258177323004</v>
      </c>
    </row>
    <row r="174" spans="1:27" s="17" customFormat="1" ht="13.5" customHeight="1" x14ac:dyDescent="0.2">
      <c r="A174" s="37">
        <v>801</v>
      </c>
      <c r="B174" s="6" t="s">
        <v>213</v>
      </c>
      <c r="C174" s="7">
        <v>1339</v>
      </c>
      <c r="D174" s="7">
        <v>0</v>
      </c>
      <c r="E174" s="7">
        <v>487</v>
      </c>
      <c r="F174" s="8">
        <v>1630</v>
      </c>
      <c r="G174" s="9">
        <f t="shared" si="14"/>
        <v>1832.9166666666667</v>
      </c>
      <c r="H174" s="18" t="s">
        <v>33</v>
      </c>
      <c r="I174" s="10">
        <f t="shared" si="15"/>
        <v>1158.597487237517</v>
      </c>
      <c r="J174" s="11">
        <f t="shared" si="16"/>
        <v>632.10592620369187</v>
      </c>
      <c r="K174" s="10">
        <v>133.26</v>
      </c>
      <c r="L174" s="11">
        <f t="shared" si="17"/>
        <v>72.703796317344853</v>
      </c>
      <c r="M174" s="1"/>
      <c r="N174" s="10">
        <v>1025.3374872375171</v>
      </c>
      <c r="O174" s="11">
        <f t="shared" si="18"/>
        <v>559.4021298863471</v>
      </c>
      <c r="P174" s="16" t="s">
        <v>29</v>
      </c>
      <c r="Q174" s="13">
        <v>3.6768593466892986E-3</v>
      </c>
      <c r="R174" s="13">
        <v>0</v>
      </c>
      <c r="S174" s="13">
        <v>0</v>
      </c>
      <c r="T174" s="13">
        <v>0.11134151542791539</v>
      </c>
      <c r="U174" s="13">
        <v>0</v>
      </c>
      <c r="V174" s="13">
        <v>0</v>
      </c>
      <c r="W174" s="14">
        <f t="shared" si="19"/>
        <v>0.11501837477460468</v>
      </c>
      <c r="X174" s="13">
        <v>0</v>
      </c>
      <c r="Y174" s="13">
        <v>0</v>
      </c>
      <c r="Z174" s="13">
        <v>0.88498162522539536</v>
      </c>
      <c r="AA174" s="14">
        <f t="shared" si="20"/>
        <v>0.88498162522539536</v>
      </c>
    </row>
    <row r="175" spans="1:27" s="17" customFormat="1" ht="13.5" customHeight="1" x14ac:dyDescent="0.2">
      <c r="A175" s="37">
        <v>807</v>
      </c>
      <c r="B175" s="6" t="s">
        <v>142</v>
      </c>
      <c r="C175" s="7">
        <v>505</v>
      </c>
      <c r="D175" s="7">
        <v>1</v>
      </c>
      <c r="E175" s="7">
        <v>203</v>
      </c>
      <c r="F175" s="8">
        <v>709</v>
      </c>
      <c r="G175" s="9">
        <f t="shared" si="14"/>
        <v>793.58333333333337</v>
      </c>
      <c r="H175" s="18" t="s">
        <v>33</v>
      </c>
      <c r="I175" s="10">
        <f t="shared" si="15"/>
        <v>661.55</v>
      </c>
      <c r="J175" s="11">
        <f t="shared" si="16"/>
        <v>833.62385802793233</v>
      </c>
      <c r="K175" s="10">
        <v>166.09</v>
      </c>
      <c r="L175" s="11">
        <f t="shared" si="17"/>
        <v>209.29118975112883</v>
      </c>
      <c r="M175" s="1"/>
      <c r="N175" s="10">
        <v>495.46</v>
      </c>
      <c r="O175" s="11">
        <f t="shared" si="18"/>
        <v>624.33266827680347</v>
      </c>
      <c r="P175" s="12"/>
      <c r="Q175" s="13">
        <v>2.7964628523921096E-3</v>
      </c>
      <c r="R175" s="13">
        <v>0</v>
      </c>
      <c r="S175" s="13">
        <v>0</v>
      </c>
      <c r="T175" s="13">
        <v>0.24744917239815584</v>
      </c>
      <c r="U175" s="13">
        <v>0</v>
      </c>
      <c r="V175" s="13">
        <v>8.1626483259012936E-4</v>
      </c>
      <c r="W175" s="14">
        <f t="shared" si="19"/>
        <v>0.25106190008313811</v>
      </c>
      <c r="X175" s="13">
        <v>0</v>
      </c>
      <c r="Y175" s="13">
        <v>9.0696092510014366E-5</v>
      </c>
      <c r="Z175" s="13">
        <v>0.74884740382435189</v>
      </c>
      <c r="AA175" s="14">
        <f t="shared" si="20"/>
        <v>0.74893809991686189</v>
      </c>
    </row>
    <row r="176" spans="1:27" s="17" customFormat="1" ht="13.5" customHeight="1" x14ac:dyDescent="0.2">
      <c r="A176" s="37">
        <v>810</v>
      </c>
      <c r="B176" s="6" t="s">
        <v>129</v>
      </c>
      <c r="C176" s="7">
        <v>1030</v>
      </c>
      <c r="D176" s="7">
        <v>0</v>
      </c>
      <c r="E176" s="7">
        <v>673</v>
      </c>
      <c r="F176" s="8">
        <v>798</v>
      </c>
      <c r="G176" s="9">
        <f t="shared" si="14"/>
        <v>1078.4166666666667</v>
      </c>
      <c r="H176" s="18" t="s">
        <v>33</v>
      </c>
      <c r="I176" s="10">
        <f t="shared" si="15"/>
        <v>1114.82</v>
      </c>
      <c r="J176" s="11">
        <f t="shared" si="16"/>
        <v>1033.7562784947067</v>
      </c>
      <c r="K176" s="10">
        <v>309.39999999999998</v>
      </c>
      <c r="L176" s="11">
        <f t="shared" si="17"/>
        <v>286.90209411946523</v>
      </c>
      <c r="M176" s="1"/>
      <c r="N176" s="10">
        <v>805.42</v>
      </c>
      <c r="O176" s="11">
        <f t="shared" si="18"/>
        <v>746.8541843752414</v>
      </c>
      <c r="P176" s="12"/>
      <c r="Q176" s="13">
        <v>1.8747421108340359E-3</v>
      </c>
      <c r="R176" s="13">
        <v>0</v>
      </c>
      <c r="S176" s="13">
        <v>0</v>
      </c>
      <c r="T176" s="13">
        <v>0.25958450691591467</v>
      </c>
      <c r="U176" s="13">
        <v>0</v>
      </c>
      <c r="V176" s="13">
        <v>1.6074343840261209E-2</v>
      </c>
      <c r="W176" s="14">
        <f t="shared" si="19"/>
        <v>0.2775335928670099</v>
      </c>
      <c r="X176" s="13">
        <v>0</v>
      </c>
      <c r="Y176" s="13">
        <v>1.0279686406774189E-2</v>
      </c>
      <c r="Z176" s="13">
        <v>0.71218672072621592</v>
      </c>
      <c r="AA176" s="14">
        <f t="shared" si="20"/>
        <v>0.72246640713299004</v>
      </c>
    </row>
    <row r="177" spans="1:27" s="17" customFormat="1" ht="13.5" customHeight="1" x14ac:dyDescent="0.2">
      <c r="A177" s="37">
        <v>605</v>
      </c>
      <c r="B177" s="6" t="s">
        <v>191</v>
      </c>
      <c r="C177" s="7">
        <v>139</v>
      </c>
      <c r="D177" s="7">
        <v>0</v>
      </c>
      <c r="E177" s="7">
        <v>0</v>
      </c>
      <c r="F177" s="8">
        <v>358</v>
      </c>
      <c r="G177" s="9">
        <f t="shared" si="14"/>
        <v>358</v>
      </c>
      <c r="H177" s="2"/>
      <c r="I177" s="10">
        <f t="shared" si="15"/>
        <v>243.94596249931226</v>
      </c>
      <c r="J177" s="11">
        <f t="shared" si="16"/>
        <v>681.41330307070461</v>
      </c>
      <c r="K177" s="10">
        <v>43.68</v>
      </c>
      <c r="L177" s="11">
        <f t="shared" si="17"/>
        <v>122.01117318435755</v>
      </c>
      <c r="M177" s="1"/>
      <c r="N177" s="10">
        <v>200.26596249931225</v>
      </c>
      <c r="O177" s="11">
        <f t="shared" si="18"/>
        <v>559.4021298863471</v>
      </c>
      <c r="P177" s="16" t="s">
        <v>29</v>
      </c>
      <c r="Q177" s="13">
        <v>3.8533123908646369E-3</v>
      </c>
      <c r="R177" s="13">
        <v>0</v>
      </c>
      <c r="S177" s="13">
        <v>0</v>
      </c>
      <c r="T177" s="13">
        <v>0.17520273572931339</v>
      </c>
      <c r="U177" s="13">
        <v>0</v>
      </c>
      <c r="V177" s="13">
        <v>0</v>
      </c>
      <c r="W177" s="14">
        <f t="shared" si="19"/>
        <v>0.17905604812017803</v>
      </c>
      <c r="X177" s="13">
        <v>0</v>
      </c>
      <c r="Y177" s="13">
        <v>0</v>
      </c>
      <c r="Z177" s="13">
        <v>0.82094395187982194</v>
      </c>
      <c r="AA177" s="14">
        <f t="shared" si="20"/>
        <v>0.82094395187982194</v>
      </c>
    </row>
    <row r="178" spans="1:27" s="17" customFormat="1" ht="13.5" customHeight="1" x14ac:dyDescent="0.2">
      <c r="A178" s="37">
        <v>812</v>
      </c>
      <c r="B178" s="6" t="s">
        <v>205</v>
      </c>
      <c r="C178" s="7">
        <v>930</v>
      </c>
      <c r="D178" s="7">
        <v>0</v>
      </c>
      <c r="E178" s="7">
        <v>734</v>
      </c>
      <c r="F178" s="8">
        <v>454</v>
      </c>
      <c r="G178" s="9">
        <f t="shared" si="14"/>
        <v>759.83333333333326</v>
      </c>
      <c r="H178" s="18" t="s">
        <v>33</v>
      </c>
      <c r="I178" s="10">
        <f t="shared" si="15"/>
        <v>865.31000000000006</v>
      </c>
      <c r="J178" s="11">
        <f t="shared" si="16"/>
        <v>1138.8155297214305</v>
      </c>
      <c r="K178" s="10">
        <v>121.99</v>
      </c>
      <c r="L178" s="11">
        <f t="shared" si="17"/>
        <v>160.54836586970828</v>
      </c>
      <c r="M178" s="1"/>
      <c r="N178" s="10">
        <v>743.32</v>
      </c>
      <c r="O178" s="11">
        <f t="shared" si="18"/>
        <v>978.26716385172199</v>
      </c>
      <c r="P178" s="12"/>
      <c r="Q178" s="13">
        <v>1.3636731344835954E-3</v>
      </c>
      <c r="R178" s="13">
        <v>0</v>
      </c>
      <c r="S178" s="13">
        <v>0</v>
      </c>
      <c r="T178" s="13">
        <v>0.13961470455674846</v>
      </c>
      <c r="U178" s="13">
        <v>0</v>
      </c>
      <c r="V178" s="13">
        <v>0</v>
      </c>
      <c r="W178" s="14">
        <f t="shared" si="19"/>
        <v>0.14097837769123203</v>
      </c>
      <c r="X178" s="13">
        <v>0</v>
      </c>
      <c r="Y178" s="13">
        <v>0</v>
      </c>
      <c r="Z178" s="13">
        <v>0.859021622308768</v>
      </c>
      <c r="AA178" s="14">
        <f t="shared" si="20"/>
        <v>0.859021622308768</v>
      </c>
    </row>
    <row r="179" spans="1:27" s="17" customFormat="1" ht="25.5" customHeight="1" x14ac:dyDescent="0.2">
      <c r="A179" s="37">
        <v>833</v>
      </c>
      <c r="B179" s="6" t="s">
        <v>221</v>
      </c>
      <c r="C179" s="7">
        <v>771</v>
      </c>
      <c r="D179" s="7">
        <v>0</v>
      </c>
      <c r="E179" s="7">
        <v>196</v>
      </c>
      <c r="F179" s="8">
        <v>1413</v>
      </c>
      <c r="G179" s="9">
        <f t="shared" si="14"/>
        <v>1494.6666666666667</v>
      </c>
      <c r="H179" s="18" t="s">
        <v>33</v>
      </c>
      <c r="I179" s="10">
        <f t="shared" si="15"/>
        <v>549.55999999999995</v>
      </c>
      <c r="J179" s="11">
        <f t="shared" si="16"/>
        <v>367.6806422836753</v>
      </c>
      <c r="K179" s="10">
        <v>44.85</v>
      </c>
      <c r="L179" s="11">
        <f t="shared" si="17"/>
        <v>30.006690454950935</v>
      </c>
      <c r="M179" s="1"/>
      <c r="N179" s="10">
        <v>504.71</v>
      </c>
      <c r="O179" s="11">
        <f t="shared" si="18"/>
        <v>337.67395182872434</v>
      </c>
      <c r="P179" s="12"/>
      <c r="Q179" s="13">
        <v>6.7144624790741693E-3</v>
      </c>
      <c r="R179" s="13">
        <v>0</v>
      </c>
      <c r="S179" s="13">
        <v>0</v>
      </c>
      <c r="T179" s="13">
        <v>7.3604338015867257E-2</v>
      </c>
      <c r="U179" s="13">
        <v>0</v>
      </c>
      <c r="V179" s="13">
        <v>1.2919426450251111E-3</v>
      </c>
      <c r="W179" s="14">
        <f t="shared" si="19"/>
        <v>8.1610743139966524E-2</v>
      </c>
      <c r="X179" s="13">
        <v>0</v>
      </c>
      <c r="Y179" s="13">
        <v>1.4557100225635056E-4</v>
      </c>
      <c r="Z179" s="13">
        <v>0.91824368585777716</v>
      </c>
      <c r="AA179" s="14">
        <f t="shared" si="20"/>
        <v>0.91838925686003359</v>
      </c>
    </row>
    <row r="180" spans="1:27" s="17" customFormat="1" ht="13.5" customHeight="1" x14ac:dyDescent="0.2">
      <c r="A180" s="37">
        <v>834</v>
      </c>
      <c r="B180" s="6" t="s">
        <v>196</v>
      </c>
      <c r="C180" s="7">
        <v>452</v>
      </c>
      <c r="D180" s="7">
        <v>0</v>
      </c>
      <c r="E180" s="7">
        <v>402</v>
      </c>
      <c r="F180" s="8">
        <v>782</v>
      </c>
      <c r="G180" s="9">
        <f t="shared" si="14"/>
        <v>949.5</v>
      </c>
      <c r="H180" s="18" t="s">
        <v>33</v>
      </c>
      <c r="I180" s="10">
        <f t="shared" si="15"/>
        <v>656.09232232708655</v>
      </c>
      <c r="J180" s="11">
        <f t="shared" si="16"/>
        <v>690.98717464674735</v>
      </c>
      <c r="K180" s="10">
        <v>112.68</v>
      </c>
      <c r="L180" s="11">
        <f t="shared" si="17"/>
        <v>118.67298578199052</v>
      </c>
      <c r="M180" s="1"/>
      <c r="N180" s="10">
        <v>543.41232232708649</v>
      </c>
      <c r="O180" s="11">
        <f t="shared" si="18"/>
        <v>572.31418886475672</v>
      </c>
      <c r="P180" s="16" t="s">
        <v>29</v>
      </c>
      <c r="Q180" s="13">
        <v>3.1093185068289579E-3</v>
      </c>
      <c r="R180" s="13">
        <v>0</v>
      </c>
      <c r="S180" s="13">
        <v>0</v>
      </c>
      <c r="T180" s="13">
        <v>0.13941635481355136</v>
      </c>
      <c r="U180" s="13">
        <v>0</v>
      </c>
      <c r="V180" s="13">
        <v>2.9218448909760355E-2</v>
      </c>
      <c r="W180" s="14">
        <f t="shared" si="19"/>
        <v>0.17174412223014068</v>
      </c>
      <c r="X180" s="13">
        <v>0</v>
      </c>
      <c r="Y180" s="13">
        <v>1.8686394555746579E-2</v>
      </c>
      <c r="Z180" s="13">
        <v>0.80956948321411271</v>
      </c>
      <c r="AA180" s="14">
        <f t="shared" si="20"/>
        <v>0.82825587776985921</v>
      </c>
    </row>
    <row r="181" spans="1:27" s="17" customFormat="1" ht="13.5" customHeight="1" x14ac:dyDescent="0.2">
      <c r="A181" s="37">
        <v>375</v>
      </c>
      <c r="B181" s="6" t="s">
        <v>190</v>
      </c>
      <c r="C181" s="7">
        <v>1728</v>
      </c>
      <c r="D181" s="7">
        <v>0</v>
      </c>
      <c r="E181" s="7">
        <v>526</v>
      </c>
      <c r="F181" s="8">
        <v>2510</v>
      </c>
      <c r="G181" s="9">
        <f t="shared" si="14"/>
        <v>2729.1666666666665</v>
      </c>
      <c r="H181" s="18" t="s">
        <v>33</v>
      </c>
      <c r="I181" s="10">
        <f t="shared" si="15"/>
        <v>1556.16</v>
      </c>
      <c r="J181" s="11">
        <f t="shared" si="16"/>
        <v>570.19603053435117</v>
      </c>
      <c r="K181" s="10">
        <v>280.48</v>
      </c>
      <c r="L181" s="11">
        <f t="shared" si="17"/>
        <v>102.77129770992367</v>
      </c>
      <c r="M181" s="1"/>
      <c r="N181" s="10">
        <v>1275.68</v>
      </c>
      <c r="O181" s="11">
        <f t="shared" si="18"/>
        <v>467.42473282442751</v>
      </c>
      <c r="P181" s="12"/>
      <c r="Q181" s="13">
        <v>4.2155048324079777E-3</v>
      </c>
      <c r="R181" s="13">
        <v>0</v>
      </c>
      <c r="S181" s="13">
        <v>0</v>
      </c>
      <c r="T181" s="13">
        <v>0.1760230310507917</v>
      </c>
      <c r="U181" s="13">
        <v>0</v>
      </c>
      <c r="V181" s="13">
        <v>0</v>
      </c>
      <c r="W181" s="14">
        <f t="shared" si="19"/>
        <v>0.18023853588319969</v>
      </c>
      <c r="X181" s="13">
        <v>0</v>
      </c>
      <c r="Y181" s="13">
        <v>0</v>
      </c>
      <c r="Z181" s="13">
        <v>0.81976146411680029</v>
      </c>
      <c r="AA181" s="14">
        <f t="shared" si="20"/>
        <v>0.81976146411680029</v>
      </c>
    </row>
    <row r="182" spans="1:27" s="17" customFormat="1" ht="13.5" customHeight="1" x14ac:dyDescent="0.2">
      <c r="A182" s="37">
        <v>413</v>
      </c>
      <c r="B182" s="6" t="s">
        <v>187</v>
      </c>
      <c r="C182" s="7">
        <v>1401</v>
      </c>
      <c r="D182" s="7">
        <v>0</v>
      </c>
      <c r="E182" s="7">
        <v>928</v>
      </c>
      <c r="F182" s="8">
        <v>916</v>
      </c>
      <c r="G182" s="9">
        <f t="shared" si="14"/>
        <v>1302.6666666666665</v>
      </c>
      <c r="H182" s="18" t="s">
        <v>33</v>
      </c>
      <c r="I182" s="10">
        <f t="shared" si="15"/>
        <v>1232.57</v>
      </c>
      <c r="J182" s="11">
        <f t="shared" si="16"/>
        <v>946.18986693961119</v>
      </c>
      <c r="K182" s="10">
        <v>227.85</v>
      </c>
      <c r="L182" s="11">
        <f t="shared" si="17"/>
        <v>174.91044012282501</v>
      </c>
      <c r="M182" s="1"/>
      <c r="N182" s="10">
        <v>1004.72</v>
      </c>
      <c r="O182" s="11">
        <f t="shared" si="18"/>
        <v>771.27942681678621</v>
      </c>
      <c r="P182" s="12"/>
      <c r="Q182" s="13">
        <v>1.9471510745839994E-3</v>
      </c>
      <c r="R182" s="13">
        <v>0</v>
      </c>
      <c r="S182" s="13">
        <v>2.4339388432299991E-2</v>
      </c>
      <c r="T182" s="13">
        <v>0.15857111563643445</v>
      </c>
      <c r="U182" s="13">
        <v>0</v>
      </c>
      <c r="V182" s="13">
        <v>0</v>
      </c>
      <c r="W182" s="14">
        <f t="shared" si="19"/>
        <v>0.18485765514331845</v>
      </c>
      <c r="X182" s="13">
        <v>0</v>
      </c>
      <c r="Y182" s="13">
        <v>0</v>
      </c>
      <c r="Z182" s="13">
        <v>0.81514234485668158</v>
      </c>
      <c r="AA182" s="14">
        <f t="shared" si="20"/>
        <v>0.81514234485668158</v>
      </c>
    </row>
    <row r="183" spans="1:27" s="17" customFormat="1" ht="13.5" customHeight="1" x14ac:dyDescent="0.2">
      <c r="A183" s="37">
        <v>847</v>
      </c>
      <c r="B183" s="6" t="s">
        <v>118</v>
      </c>
      <c r="C183" s="7">
        <v>783</v>
      </c>
      <c r="D183" s="7">
        <v>0</v>
      </c>
      <c r="E183" s="7">
        <v>437</v>
      </c>
      <c r="F183" s="8">
        <v>639</v>
      </c>
      <c r="G183" s="9">
        <f t="shared" si="14"/>
        <v>821.08333333333326</v>
      </c>
      <c r="H183" s="18" t="s">
        <v>33</v>
      </c>
      <c r="I183" s="10">
        <f t="shared" si="15"/>
        <v>673.39576548084801</v>
      </c>
      <c r="J183" s="11">
        <f t="shared" si="16"/>
        <v>820.13084195373767</v>
      </c>
      <c r="K183" s="10">
        <v>203.81</v>
      </c>
      <c r="L183" s="11">
        <f t="shared" si="17"/>
        <v>248.22084644270782</v>
      </c>
      <c r="M183" s="1"/>
      <c r="N183" s="10">
        <v>469.58576548084807</v>
      </c>
      <c r="O183" s="11">
        <f t="shared" si="18"/>
        <v>571.90999551102993</v>
      </c>
      <c r="P183" s="16" t="s">
        <v>29</v>
      </c>
      <c r="Q183" s="13">
        <v>2.4799680746544527E-3</v>
      </c>
      <c r="R183" s="13">
        <v>0</v>
      </c>
      <c r="S183" s="13">
        <v>0</v>
      </c>
      <c r="T183" s="13">
        <v>0.27633081397107817</v>
      </c>
      <c r="U183" s="13">
        <v>0</v>
      </c>
      <c r="V183" s="13">
        <v>2.3849273819730843E-2</v>
      </c>
      <c r="W183" s="14">
        <f t="shared" si="19"/>
        <v>0.30266005586546346</v>
      </c>
      <c r="X183" s="13">
        <v>0</v>
      </c>
      <c r="Y183" s="13">
        <v>1.5251061153713311E-2</v>
      </c>
      <c r="Z183" s="13">
        <v>0.68208888298082337</v>
      </c>
      <c r="AA183" s="14">
        <f t="shared" si="20"/>
        <v>0.69733994413453659</v>
      </c>
    </row>
    <row r="184" spans="1:27" s="17" customFormat="1" ht="13.5" customHeight="1" x14ac:dyDescent="0.2">
      <c r="A184" s="37">
        <v>610</v>
      </c>
      <c r="B184" s="6" t="s">
        <v>69</v>
      </c>
      <c r="C184" s="7">
        <v>1250</v>
      </c>
      <c r="D184" s="7">
        <v>1</v>
      </c>
      <c r="E184" s="7">
        <v>410</v>
      </c>
      <c r="F184" s="8">
        <v>2054</v>
      </c>
      <c r="G184" s="9">
        <f t="shared" si="14"/>
        <v>2224.8333333333335</v>
      </c>
      <c r="H184" s="18" t="s">
        <v>33</v>
      </c>
      <c r="I184" s="10">
        <f t="shared" si="15"/>
        <v>2128.7065053088081</v>
      </c>
      <c r="J184" s="11">
        <f t="shared" si="16"/>
        <v>956.79369479757656</v>
      </c>
      <c r="K184" s="10">
        <v>884.13</v>
      </c>
      <c r="L184" s="11">
        <f t="shared" si="17"/>
        <v>397.3915649112293</v>
      </c>
      <c r="M184" s="1"/>
      <c r="N184" s="10">
        <v>1244.576505308808</v>
      </c>
      <c r="O184" s="11">
        <f t="shared" si="18"/>
        <v>559.4021298863471</v>
      </c>
      <c r="P184" s="16" t="s">
        <v>29</v>
      </c>
      <c r="Q184" s="13">
        <v>2.522658706875602E-3</v>
      </c>
      <c r="R184" s="13">
        <v>0</v>
      </c>
      <c r="S184" s="13">
        <v>0</v>
      </c>
      <c r="T184" s="13">
        <v>0.41281407174190021</v>
      </c>
      <c r="U184" s="13">
        <v>0</v>
      </c>
      <c r="V184" s="13">
        <v>0</v>
      </c>
      <c r="W184" s="14">
        <f t="shared" si="19"/>
        <v>0.41533673044877584</v>
      </c>
      <c r="X184" s="13">
        <v>0</v>
      </c>
      <c r="Y184" s="13">
        <v>0</v>
      </c>
      <c r="Z184" s="13">
        <v>0.58466326955122416</v>
      </c>
      <c r="AA184" s="14">
        <f t="shared" si="20"/>
        <v>0.58466326955122416</v>
      </c>
    </row>
    <row r="185" spans="1:27" s="17" customFormat="1" ht="13.5" customHeight="1" x14ac:dyDescent="0.2">
      <c r="A185" s="37">
        <v>871</v>
      </c>
      <c r="B185" s="6" t="s">
        <v>224</v>
      </c>
      <c r="C185" s="7">
        <v>289</v>
      </c>
      <c r="D185" s="7">
        <v>0</v>
      </c>
      <c r="E185" s="7">
        <v>2</v>
      </c>
      <c r="F185" s="8">
        <v>720</v>
      </c>
      <c r="G185" s="9">
        <f t="shared" si="14"/>
        <v>720.83333333333337</v>
      </c>
      <c r="H185" s="18" t="s">
        <v>33</v>
      </c>
      <c r="I185" s="10">
        <f t="shared" si="15"/>
        <v>342.85</v>
      </c>
      <c r="J185" s="11">
        <f t="shared" si="16"/>
        <v>475.63005780346816</v>
      </c>
      <c r="K185" s="10">
        <v>22.98</v>
      </c>
      <c r="L185" s="11">
        <f t="shared" si="17"/>
        <v>31.879768786127165</v>
      </c>
      <c r="M185" s="1"/>
      <c r="N185" s="10">
        <v>319.87</v>
      </c>
      <c r="O185" s="11">
        <f t="shared" si="18"/>
        <v>443.750289017341</v>
      </c>
      <c r="P185" s="12"/>
      <c r="Q185" s="13">
        <v>5.4834475718244123E-3</v>
      </c>
      <c r="R185" s="13">
        <v>0</v>
      </c>
      <c r="S185" s="13">
        <v>0</v>
      </c>
      <c r="T185" s="13">
        <v>6.1542948811433573E-2</v>
      </c>
      <c r="U185" s="13">
        <v>0</v>
      </c>
      <c r="V185" s="13">
        <v>0</v>
      </c>
      <c r="W185" s="14">
        <f t="shared" si="19"/>
        <v>6.7026396383257983E-2</v>
      </c>
      <c r="X185" s="13">
        <v>0</v>
      </c>
      <c r="Y185" s="13">
        <v>0</v>
      </c>
      <c r="Z185" s="13">
        <v>0.93297360361674198</v>
      </c>
      <c r="AA185" s="14">
        <f t="shared" si="20"/>
        <v>0.93297360361674198</v>
      </c>
    </row>
    <row r="186" spans="1:27" s="17" customFormat="1" ht="13.5" customHeight="1" x14ac:dyDescent="0.2">
      <c r="A186" s="37">
        <v>873</v>
      </c>
      <c r="B186" s="6" t="s">
        <v>210</v>
      </c>
      <c r="C186" s="7">
        <v>2149</v>
      </c>
      <c r="D186" s="7">
        <v>140</v>
      </c>
      <c r="E186" s="7">
        <v>0</v>
      </c>
      <c r="F186" s="8">
        <v>6135</v>
      </c>
      <c r="G186" s="9">
        <f t="shared" si="14"/>
        <v>6135</v>
      </c>
      <c r="H186" s="2"/>
      <c r="I186" s="10">
        <f t="shared" si="15"/>
        <v>4682.53</v>
      </c>
      <c r="J186" s="11">
        <f t="shared" si="16"/>
        <v>763.24857375713123</v>
      </c>
      <c r="K186" s="10">
        <v>608.79</v>
      </c>
      <c r="L186" s="11">
        <f t="shared" si="17"/>
        <v>99.232273838630803</v>
      </c>
      <c r="M186" s="1"/>
      <c r="N186" s="10">
        <v>4073.74</v>
      </c>
      <c r="O186" s="11">
        <f t="shared" si="18"/>
        <v>664.01629991850041</v>
      </c>
      <c r="P186" s="12"/>
      <c r="Q186" s="13">
        <v>3.4254986086581399E-3</v>
      </c>
      <c r="R186" s="13">
        <v>0</v>
      </c>
      <c r="S186" s="13">
        <v>0</v>
      </c>
      <c r="T186" s="13">
        <v>0.12658754989289978</v>
      </c>
      <c r="U186" s="13">
        <v>0</v>
      </c>
      <c r="V186" s="13">
        <v>0</v>
      </c>
      <c r="W186" s="14">
        <f t="shared" si="19"/>
        <v>0.13001304850155793</v>
      </c>
      <c r="X186" s="13">
        <v>0</v>
      </c>
      <c r="Y186" s="13">
        <v>0</v>
      </c>
      <c r="Z186" s="13">
        <v>0.86998695149844207</v>
      </c>
      <c r="AA186" s="14">
        <f t="shared" si="20"/>
        <v>0.86998695149844207</v>
      </c>
    </row>
    <row r="187" spans="1:27" s="17" customFormat="1" ht="13.5" customHeight="1" x14ac:dyDescent="0.2">
      <c r="A187" s="37">
        <v>616</v>
      </c>
      <c r="B187" s="6" t="s">
        <v>75</v>
      </c>
      <c r="C187" s="7">
        <v>1500</v>
      </c>
      <c r="D187" s="7">
        <v>0</v>
      </c>
      <c r="E187" s="7">
        <v>500</v>
      </c>
      <c r="F187" s="8">
        <v>2100</v>
      </c>
      <c r="G187" s="9">
        <f t="shared" si="14"/>
        <v>2308.3333333333335</v>
      </c>
      <c r="H187" s="18" t="s">
        <v>33</v>
      </c>
      <c r="I187" s="10">
        <f t="shared" si="15"/>
        <v>1896.8600000000001</v>
      </c>
      <c r="J187" s="11">
        <f t="shared" si="16"/>
        <v>821.74440433212999</v>
      </c>
      <c r="K187" s="10">
        <v>761.4</v>
      </c>
      <c r="L187" s="11">
        <f t="shared" si="17"/>
        <v>329.84837545126351</v>
      </c>
      <c r="M187" s="1"/>
      <c r="N187" s="10">
        <v>1135.46</v>
      </c>
      <c r="O187" s="11">
        <f t="shared" si="18"/>
        <v>491.89602888086637</v>
      </c>
      <c r="P187" s="12"/>
      <c r="Q187" s="13">
        <v>2.8942568244361738E-3</v>
      </c>
      <c r="R187" s="13">
        <v>0</v>
      </c>
      <c r="S187" s="13">
        <v>0</v>
      </c>
      <c r="T187" s="13">
        <v>0.39850595194162985</v>
      </c>
      <c r="U187" s="13">
        <v>0</v>
      </c>
      <c r="V187" s="13">
        <v>0</v>
      </c>
      <c r="W187" s="14">
        <f t="shared" si="19"/>
        <v>0.40140020876606597</v>
      </c>
      <c r="X187" s="13">
        <v>0</v>
      </c>
      <c r="Y187" s="13">
        <v>9.7582320255580283E-3</v>
      </c>
      <c r="Z187" s="13">
        <v>0.58884155920837589</v>
      </c>
      <c r="AA187" s="14">
        <f t="shared" si="20"/>
        <v>0.59859979123393392</v>
      </c>
    </row>
    <row r="188" spans="1:27" s="17" customFormat="1" ht="13.5" customHeight="1" x14ac:dyDescent="0.2">
      <c r="A188" s="37">
        <v>404</v>
      </c>
      <c r="B188" s="6" t="s">
        <v>125</v>
      </c>
      <c r="C188" s="7">
        <v>4460</v>
      </c>
      <c r="D188" s="7">
        <v>0</v>
      </c>
      <c r="E188" s="7">
        <v>3122</v>
      </c>
      <c r="F188" s="8">
        <v>3346</v>
      </c>
      <c r="G188" s="9">
        <f t="shared" si="14"/>
        <v>4646.8333333333339</v>
      </c>
      <c r="H188" s="18" t="s">
        <v>33</v>
      </c>
      <c r="I188" s="10">
        <f t="shared" si="15"/>
        <v>3301.25</v>
      </c>
      <c r="J188" s="11">
        <f t="shared" si="16"/>
        <v>710.4300419640615</v>
      </c>
      <c r="K188" s="10">
        <v>954.86</v>
      </c>
      <c r="L188" s="11">
        <f t="shared" si="17"/>
        <v>205.48617337972092</v>
      </c>
      <c r="M188" s="1"/>
      <c r="N188" s="10">
        <v>2346.39</v>
      </c>
      <c r="O188" s="11">
        <f t="shared" si="18"/>
        <v>504.94386858434052</v>
      </c>
      <c r="P188" s="12"/>
      <c r="Q188" s="13">
        <v>2.6505111700113595E-3</v>
      </c>
      <c r="R188" s="13">
        <v>0</v>
      </c>
      <c r="S188" s="13">
        <v>1.2843619840969329E-2</v>
      </c>
      <c r="T188" s="13">
        <v>0.27374782279439608</v>
      </c>
      <c r="U188" s="13">
        <v>0</v>
      </c>
      <c r="V188" s="13">
        <v>0</v>
      </c>
      <c r="W188" s="14">
        <f t="shared" si="19"/>
        <v>0.28924195380537676</v>
      </c>
      <c r="X188" s="13">
        <v>0</v>
      </c>
      <c r="Y188" s="13">
        <v>0</v>
      </c>
      <c r="Z188" s="13">
        <v>0.71075804619462324</v>
      </c>
      <c r="AA188" s="14">
        <f t="shared" si="20"/>
        <v>0.71075804619462324</v>
      </c>
    </row>
    <row r="189" spans="1:27" s="17" customFormat="1" ht="13.5" customHeight="1" x14ac:dyDescent="0.2">
      <c r="A189" s="37">
        <v>907</v>
      </c>
      <c r="B189" s="6" t="s">
        <v>231</v>
      </c>
      <c r="C189" s="7">
        <v>1231</v>
      </c>
      <c r="D189" s="7">
        <v>0</v>
      </c>
      <c r="E189" s="7">
        <v>865</v>
      </c>
      <c r="F189" s="8">
        <v>681</v>
      </c>
      <c r="G189" s="9">
        <f t="shared" si="14"/>
        <v>1041.4166666666665</v>
      </c>
      <c r="H189" s="18" t="s">
        <v>33</v>
      </c>
      <c r="I189" s="10">
        <f t="shared" si="15"/>
        <v>735.81999999999994</v>
      </c>
      <c r="J189" s="11">
        <f t="shared" si="16"/>
        <v>706.55677362567019</v>
      </c>
      <c r="K189" s="10">
        <v>17.28</v>
      </c>
      <c r="L189" s="11">
        <f t="shared" si="17"/>
        <v>16.592782267744262</v>
      </c>
      <c r="M189" s="1"/>
      <c r="N189" s="10">
        <v>718.54</v>
      </c>
      <c r="O189" s="11">
        <f t="shared" si="18"/>
        <v>689.96399135792603</v>
      </c>
      <c r="P189" s="12"/>
      <c r="Q189" s="13">
        <v>2.4190698812209506E-3</v>
      </c>
      <c r="R189" s="13">
        <v>0</v>
      </c>
      <c r="S189" s="13">
        <v>0</v>
      </c>
      <c r="T189" s="13">
        <v>2.1064934358946481E-2</v>
      </c>
      <c r="U189" s="13">
        <v>0</v>
      </c>
      <c r="V189" s="13">
        <v>0</v>
      </c>
      <c r="W189" s="14">
        <f t="shared" si="19"/>
        <v>2.3484004240167437E-2</v>
      </c>
      <c r="X189" s="13">
        <v>0</v>
      </c>
      <c r="Y189" s="13">
        <v>0</v>
      </c>
      <c r="Z189" s="13">
        <v>0.97651599575983261</v>
      </c>
      <c r="AA189" s="14">
        <f t="shared" si="20"/>
        <v>0.97651599575983261</v>
      </c>
    </row>
    <row r="190" spans="1:27" s="17" customFormat="1" ht="13.5" customHeight="1" x14ac:dyDescent="0.2">
      <c r="A190" s="37">
        <v>922</v>
      </c>
      <c r="B190" s="6" t="s">
        <v>193</v>
      </c>
      <c r="C190" s="7">
        <v>1090</v>
      </c>
      <c r="D190" s="7">
        <v>1</v>
      </c>
      <c r="E190" s="7">
        <v>657</v>
      </c>
      <c r="F190" s="8">
        <v>1607</v>
      </c>
      <c r="G190" s="9">
        <f t="shared" si="14"/>
        <v>1880.75</v>
      </c>
      <c r="H190" s="18" t="s">
        <v>33</v>
      </c>
      <c r="I190" s="10">
        <f t="shared" si="15"/>
        <v>1298.9655557837473</v>
      </c>
      <c r="J190" s="11">
        <f t="shared" si="16"/>
        <v>690.66359472750082</v>
      </c>
      <c r="K190" s="10">
        <v>226.67</v>
      </c>
      <c r="L190" s="11">
        <f t="shared" si="17"/>
        <v>120.52106872258408</v>
      </c>
      <c r="M190" s="1"/>
      <c r="N190" s="10">
        <v>1072.2955557837472</v>
      </c>
      <c r="O190" s="11">
        <f t="shared" si="18"/>
        <v>570.14252600491682</v>
      </c>
      <c r="P190" s="16" t="s">
        <v>29</v>
      </c>
      <c r="Q190" s="13">
        <v>3.2410405197078867E-3</v>
      </c>
      <c r="R190" s="13">
        <v>0</v>
      </c>
      <c r="S190" s="13">
        <v>0</v>
      </c>
      <c r="T190" s="13">
        <v>0.13831005695266482</v>
      </c>
      <c r="U190" s="13">
        <v>8.6222455631183668E-3</v>
      </c>
      <c r="V190" s="13">
        <v>2.4327049981655396E-2</v>
      </c>
      <c r="W190" s="14">
        <f t="shared" si="19"/>
        <v>0.17450039301714645</v>
      </c>
      <c r="X190" s="13">
        <v>0</v>
      </c>
      <c r="Y190" s="13">
        <v>1.5550835747767056E-2</v>
      </c>
      <c r="Z190" s="13">
        <v>0.80994877123508635</v>
      </c>
      <c r="AA190" s="14">
        <f t="shared" si="20"/>
        <v>0.82549960698285352</v>
      </c>
    </row>
    <row r="191" spans="1:27" s="17" customFormat="1" ht="13.5" customHeight="1" x14ac:dyDescent="0.2">
      <c r="A191" s="37">
        <v>924</v>
      </c>
      <c r="B191" s="6" t="s">
        <v>206</v>
      </c>
      <c r="C191" s="7">
        <v>3491</v>
      </c>
      <c r="D191" s="7">
        <v>0</v>
      </c>
      <c r="E191" s="7">
        <v>0</v>
      </c>
      <c r="F191" s="8">
        <v>4592</v>
      </c>
      <c r="G191" s="9">
        <f t="shared" si="14"/>
        <v>4592</v>
      </c>
      <c r="H191" s="2"/>
      <c r="I191" s="10">
        <f t="shared" si="15"/>
        <v>2989.0445804381056</v>
      </c>
      <c r="J191" s="11">
        <f t="shared" si="16"/>
        <v>650.92434242990112</v>
      </c>
      <c r="K191" s="10">
        <v>420.18</v>
      </c>
      <c r="L191" s="11">
        <f t="shared" si="17"/>
        <v>91.502613240418114</v>
      </c>
      <c r="M191" s="1"/>
      <c r="N191" s="10">
        <v>2568.8645804381058</v>
      </c>
      <c r="O191" s="11">
        <f t="shared" si="18"/>
        <v>559.42172918948302</v>
      </c>
      <c r="P191" s="16" t="s">
        <v>29</v>
      </c>
      <c r="Q191" s="13">
        <v>4.0146607643574035E-3</v>
      </c>
      <c r="R191" s="13">
        <v>0</v>
      </c>
      <c r="S191" s="13">
        <v>0</v>
      </c>
      <c r="T191" s="13">
        <v>0.13627765964611205</v>
      </c>
      <c r="U191" s="13">
        <v>0</v>
      </c>
      <c r="V191" s="13">
        <v>2.8102625350501822E-4</v>
      </c>
      <c r="W191" s="14">
        <f t="shared" si="19"/>
        <v>0.1405733466639745</v>
      </c>
      <c r="X191" s="13">
        <v>0</v>
      </c>
      <c r="Y191" s="13">
        <v>3.0109955732680526E-5</v>
      </c>
      <c r="Z191" s="13">
        <v>0.85939654338029281</v>
      </c>
      <c r="AA191" s="14">
        <f t="shared" si="20"/>
        <v>0.85942665333602553</v>
      </c>
    </row>
    <row r="192" spans="1:27" s="17" customFormat="1" ht="13.5" customHeight="1" x14ac:dyDescent="0.2">
      <c r="A192" s="37">
        <v>245</v>
      </c>
      <c r="B192" s="6" t="s">
        <v>35</v>
      </c>
      <c r="C192" s="7">
        <v>3212</v>
      </c>
      <c r="D192" s="7">
        <v>0</v>
      </c>
      <c r="E192" s="7">
        <v>2911</v>
      </c>
      <c r="F192" s="8">
        <v>301</v>
      </c>
      <c r="G192" s="9">
        <f t="shared" si="14"/>
        <v>1513.9166666666667</v>
      </c>
      <c r="H192" s="18" t="s">
        <v>33</v>
      </c>
      <c r="I192" s="10">
        <f t="shared" si="15"/>
        <v>3364.1899999999996</v>
      </c>
      <c r="J192" s="11">
        <f t="shared" si="16"/>
        <v>2222.1764738261677</v>
      </c>
      <c r="K192" s="10">
        <v>1728.12</v>
      </c>
      <c r="L192" s="11">
        <f t="shared" si="17"/>
        <v>1141.4895139538723</v>
      </c>
      <c r="M192" s="1"/>
      <c r="N192" s="10">
        <v>1636.07</v>
      </c>
      <c r="O192" s="11">
        <f t="shared" si="18"/>
        <v>1080.6869598722958</v>
      </c>
      <c r="P192" s="12"/>
      <c r="Q192" s="13">
        <v>2.3482621373941426E-4</v>
      </c>
      <c r="R192" s="13">
        <v>0</v>
      </c>
      <c r="S192" s="13">
        <v>5.9449674364408671E-2</v>
      </c>
      <c r="T192" s="13">
        <v>0.45399635573496144</v>
      </c>
      <c r="U192" s="13">
        <v>0</v>
      </c>
      <c r="V192" s="13">
        <v>0</v>
      </c>
      <c r="W192" s="14">
        <f t="shared" si="19"/>
        <v>0.51368085631310956</v>
      </c>
      <c r="X192" s="13">
        <v>0</v>
      </c>
      <c r="Y192" s="13">
        <v>0</v>
      </c>
      <c r="Z192" s="13">
        <v>0.4863191436868905</v>
      </c>
      <c r="AA192" s="14">
        <f t="shared" si="20"/>
        <v>0.4863191436868905</v>
      </c>
    </row>
    <row r="193" spans="1:27" s="17" customFormat="1" ht="13.5" customHeight="1" x14ac:dyDescent="0.2">
      <c r="A193" s="37">
        <v>232</v>
      </c>
      <c r="B193" s="6" t="s">
        <v>198</v>
      </c>
      <c r="C193" s="7">
        <v>1678</v>
      </c>
      <c r="D193" s="7">
        <v>0</v>
      </c>
      <c r="E193" s="7">
        <v>1280</v>
      </c>
      <c r="F193" s="8">
        <v>800</v>
      </c>
      <c r="G193" s="9">
        <f t="shared" si="14"/>
        <v>1333.3333333333335</v>
      </c>
      <c r="H193" s="18" t="s">
        <v>33</v>
      </c>
      <c r="I193" s="10">
        <f t="shared" si="15"/>
        <v>891.26950651512948</v>
      </c>
      <c r="J193" s="11">
        <f t="shared" si="16"/>
        <v>668.45212988634705</v>
      </c>
      <c r="K193" s="10">
        <v>145.4</v>
      </c>
      <c r="L193" s="11">
        <f t="shared" si="17"/>
        <v>109.04999999999998</v>
      </c>
      <c r="M193" s="1"/>
      <c r="N193" s="10">
        <v>745.8695065151295</v>
      </c>
      <c r="O193" s="11">
        <f t="shared" si="18"/>
        <v>559.40212988634698</v>
      </c>
      <c r="P193" s="16" t="s">
        <v>29</v>
      </c>
      <c r="Q193" s="13">
        <v>2.3449697142359505E-3</v>
      </c>
      <c r="R193" s="13">
        <v>0</v>
      </c>
      <c r="S193" s="13">
        <v>0</v>
      </c>
      <c r="T193" s="13">
        <v>0.16079311471155699</v>
      </c>
      <c r="U193" s="13">
        <v>0</v>
      </c>
      <c r="V193" s="13">
        <v>0</v>
      </c>
      <c r="W193" s="14">
        <f t="shared" si="19"/>
        <v>0.16313808442579295</v>
      </c>
      <c r="X193" s="13">
        <v>0</v>
      </c>
      <c r="Y193" s="13">
        <v>0</v>
      </c>
      <c r="Z193" s="13">
        <v>0.83686191557420708</v>
      </c>
      <c r="AA193" s="14">
        <f t="shared" si="20"/>
        <v>0.83686191557420708</v>
      </c>
    </row>
    <row r="194" spans="1:27" s="17" customFormat="1" ht="13.5" customHeight="1" x14ac:dyDescent="0.2">
      <c r="A194" s="37"/>
      <c r="B194" s="46" t="s">
        <v>244</v>
      </c>
      <c r="C194" s="7"/>
      <c r="D194" s="7"/>
      <c r="E194" s="7"/>
      <c r="F194" s="8"/>
      <c r="G194" s="9"/>
      <c r="H194" s="18"/>
      <c r="I194" s="10"/>
      <c r="J194" s="11"/>
      <c r="K194" s="10"/>
      <c r="L194" s="11"/>
      <c r="M194" s="1"/>
      <c r="N194" s="10"/>
      <c r="O194" s="11"/>
      <c r="P194" s="16"/>
      <c r="Q194" s="13"/>
      <c r="R194" s="13"/>
      <c r="S194" s="13"/>
      <c r="T194" s="13"/>
      <c r="U194" s="13"/>
      <c r="V194" s="40" t="s">
        <v>234</v>
      </c>
      <c r="W194" s="41">
        <f>SUM(W163:W193)/31</f>
        <v>0.19839108862766316</v>
      </c>
      <c r="X194" s="13"/>
      <c r="Y194" s="13"/>
      <c r="Z194" s="13"/>
      <c r="AA194" s="14"/>
    </row>
    <row r="195" spans="1:27" s="17" customFormat="1" ht="13.5" customHeight="1" x14ac:dyDescent="0.2">
      <c r="A195" s="37">
        <v>521</v>
      </c>
      <c r="B195" s="6" t="s">
        <v>197</v>
      </c>
      <c r="C195" s="7">
        <v>2635</v>
      </c>
      <c r="D195" s="7">
        <v>0</v>
      </c>
      <c r="E195" s="7">
        <v>1553</v>
      </c>
      <c r="F195" s="8">
        <v>2011</v>
      </c>
      <c r="G195" s="9">
        <f t="shared" si="14"/>
        <v>2658.083333333333</v>
      </c>
      <c r="H195" s="18" t="s">
        <v>33</v>
      </c>
      <c r="I195" s="10">
        <f t="shared" si="15"/>
        <v>1271.7845104633484</v>
      </c>
      <c r="J195" s="11">
        <f t="shared" si="16"/>
        <v>478.45923207700355</v>
      </c>
      <c r="K195" s="10">
        <v>218</v>
      </c>
      <c r="L195" s="11">
        <f t="shared" si="17"/>
        <v>82.013982506191809</v>
      </c>
      <c r="M195" s="1"/>
      <c r="N195" s="10">
        <v>1053.7845104633484</v>
      </c>
      <c r="O195" s="11">
        <f t="shared" si="18"/>
        <v>396.44524957081171</v>
      </c>
      <c r="P195" s="16" t="s">
        <v>29</v>
      </c>
      <c r="Q195" s="13">
        <v>4.1359207921817095E-3</v>
      </c>
      <c r="R195" s="13">
        <v>0</v>
      </c>
      <c r="S195" s="13">
        <v>5.2681880812960949E-3</v>
      </c>
      <c r="T195" s="13">
        <v>0.16200857795078316</v>
      </c>
      <c r="U195" s="13">
        <v>0</v>
      </c>
      <c r="V195" s="13">
        <v>0</v>
      </c>
      <c r="W195" s="14">
        <f t="shared" si="19"/>
        <v>0.17141268682426097</v>
      </c>
      <c r="X195" s="13">
        <v>0</v>
      </c>
      <c r="Y195" s="13">
        <v>0</v>
      </c>
      <c r="Z195" s="13">
        <v>0.82858731317573897</v>
      </c>
      <c r="AA195" s="14">
        <f t="shared" si="20"/>
        <v>0.82858731317573897</v>
      </c>
    </row>
    <row r="196" spans="1:27" s="17" customFormat="1" ht="13.5" customHeight="1" x14ac:dyDescent="0.2">
      <c r="A196" s="37">
        <v>522</v>
      </c>
      <c r="B196" s="6" t="s">
        <v>177</v>
      </c>
      <c r="C196" s="7">
        <v>1293</v>
      </c>
      <c r="D196" s="7">
        <v>0</v>
      </c>
      <c r="E196" s="7">
        <v>0</v>
      </c>
      <c r="F196" s="8">
        <v>2706</v>
      </c>
      <c r="G196" s="9">
        <f t="shared" si="14"/>
        <v>2706</v>
      </c>
      <c r="H196" s="2"/>
      <c r="I196" s="10">
        <f t="shared" si="15"/>
        <v>1339.5708453386164</v>
      </c>
      <c r="J196" s="11">
        <f t="shared" si="16"/>
        <v>495.03726730917094</v>
      </c>
      <c r="K196" s="10">
        <v>266.79000000000002</v>
      </c>
      <c r="L196" s="11">
        <f t="shared" si="17"/>
        <v>98.592017738359203</v>
      </c>
      <c r="M196" s="1"/>
      <c r="N196" s="10">
        <v>1072.7808453386165</v>
      </c>
      <c r="O196" s="11">
        <f t="shared" si="18"/>
        <v>396.44524957081171</v>
      </c>
      <c r="P196" s="16" t="s">
        <v>29</v>
      </c>
      <c r="Q196" s="13">
        <v>5.2852747763484798E-3</v>
      </c>
      <c r="R196" s="13">
        <v>0</v>
      </c>
      <c r="S196" s="13">
        <v>1.4930154735447683E-4</v>
      </c>
      <c r="T196" s="13">
        <v>0.19372622276980139</v>
      </c>
      <c r="U196" s="13">
        <v>0</v>
      </c>
      <c r="V196" s="13">
        <v>0</v>
      </c>
      <c r="W196" s="14">
        <f t="shared" si="19"/>
        <v>0.19916079909350437</v>
      </c>
      <c r="X196" s="13">
        <v>0</v>
      </c>
      <c r="Y196" s="13">
        <v>0</v>
      </c>
      <c r="Z196" s="13">
        <v>0.80083920090649563</v>
      </c>
      <c r="AA196" s="14">
        <f t="shared" si="20"/>
        <v>0.80083920090649563</v>
      </c>
    </row>
    <row r="197" spans="1:27" s="17" customFormat="1" ht="13.5" customHeight="1" x14ac:dyDescent="0.2">
      <c r="A197" s="37">
        <v>173</v>
      </c>
      <c r="B197" s="6" t="s">
        <v>37</v>
      </c>
      <c r="C197" s="7">
        <v>4262</v>
      </c>
      <c r="D197" s="7">
        <v>0</v>
      </c>
      <c r="E197" s="7">
        <v>3409</v>
      </c>
      <c r="F197" s="19">
        <v>1836</v>
      </c>
      <c r="G197" s="9">
        <f t="shared" si="14"/>
        <v>3256.4166666666665</v>
      </c>
      <c r="H197" s="18" t="s">
        <v>33</v>
      </c>
      <c r="I197" s="10">
        <f t="shared" si="15"/>
        <v>1366.28</v>
      </c>
      <c r="J197" s="11">
        <f t="shared" si="16"/>
        <v>419.5654732963124</v>
      </c>
      <c r="K197" s="10">
        <v>686.17</v>
      </c>
      <c r="L197" s="11">
        <f t="shared" si="17"/>
        <v>210.71320725746602</v>
      </c>
      <c r="M197" s="1"/>
      <c r="N197" s="10">
        <v>680.11</v>
      </c>
      <c r="O197" s="11">
        <f t="shared" si="18"/>
        <v>208.85226603884638</v>
      </c>
      <c r="P197" s="12"/>
      <c r="Q197" s="13">
        <v>3.5131890974031675E-3</v>
      </c>
      <c r="R197" s="13">
        <v>0</v>
      </c>
      <c r="S197" s="13">
        <v>0</v>
      </c>
      <c r="T197" s="13">
        <v>0.49069736803583452</v>
      </c>
      <c r="U197" s="13">
        <v>0</v>
      </c>
      <c r="V197" s="13">
        <v>8.0071434844980523E-3</v>
      </c>
      <c r="W197" s="14">
        <f t="shared" si="19"/>
        <v>0.50221770061773574</v>
      </c>
      <c r="X197" s="13">
        <v>0</v>
      </c>
      <c r="Y197" s="13">
        <v>7.9925051965922065E-3</v>
      </c>
      <c r="Z197" s="13">
        <v>0.48978979418567209</v>
      </c>
      <c r="AA197" s="14">
        <f t="shared" si="20"/>
        <v>0.49778229938226426</v>
      </c>
    </row>
    <row r="198" spans="1:27" s="17" customFormat="1" ht="13.5" customHeight="1" x14ac:dyDescent="0.2">
      <c r="A198" s="37">
        <v>194</v>
      </c>
      <c r="B198" s="6" t="s">
        <v>44</v>
      </c>
      <c r="C198" s="7">
        <v>1304</v>
      </c>
      <c r="D198" s="7">
        <v>0</v>
      </c>
      <c r="E198" s="7">
        <v>0</v>
      </c>
      <c r="F198" s="8">
        <v>3485</v>
      </c>
      <c r="G198" s="9">
        <f t="shared" si="14"/>
        <v>3485</v>
      </c>
      <c r="H198" s="2"/>
      <c r="I198" s="10">
        <f t="shared" si="15"/>
        <v>821.93000000000006</v>
      </c>
      <c r="J198" s="11">
        <f t="shared" si="16"/>
        <v>235.84791965566717</v>
      </c>
      <c r="K198" s="10">
        <v>394.82</v>
      </c>
      <c r="L198" s="11">
        <f t="shared" si="17"/>
        <v>113.29124820659972</v>
      </c>
      <c r="M198" s="1"/>
      <c r="N198" s="10">
        <v>427.11</v>
      </c>
      <c r="O198" s="11">
        <f t="shared" si="18"/>
        <v>122.55667144906744</v>
      </c>
      <c r="P198" s="12"/>
      <c r="Q198" s="13">
        <v>1.1083668925577604E-2</v>
      </c>
      <c r="R198" s="13">
        <v>0</v>
      </c>
      <c r="S198" s="13">
        <v>0</v>
      </c>
      <c r="T198" s="13">
        <v>0.43363790103780131</v>
      </c>
      <c r="U198" s="13">
        <v>3.563563807136861E-2</v>
      </c>
      <c r="V198" s="13">
        <v>0</v>
      </c>
      <c r="W198" s="14">
        <f t="shared" si="19"/>
        <v>0.48035720803474746</v>
      </c>
      <c r="X198" s="13">
        <v>0</v>
      </c>
      <c r="Y198" s="13">
        <v>1.1071502439380482E-2</v>
      </c>
      <c r="Z198" s="13">
        <v>0.50857128952587194</v>
      </c>
      <c r="AA198" s="14">
        <f t="shared" si="20"/>
        <v>0.51964279196525254</v>
      </c>
    </row>
    <row r="199" spans="1:27" s="17" customFormat="1" ht="13.5" customHeight="1" x14ac:dyDescent="0.2">
      <c r="A199" s="37">
        <v>279</v>
      </c>
      <c r="B199" s="6" t="s">
        <v>86</v>
      </c>
      <c r="C199" s="7">
        <v>2800</v>
      </c>
      <c r="D199" s="7">
        <v>0</v>
      </c>
      <c r="E199" s="7">
        <v>0</v>
      </c>
      <c r="F199" s="8">
        <v>7500</v>
      </c>
      <c r="G199" s="9">
        <f t="shared" si="14"/>
        <v>7500</v>
      </c>
      <c r="H199" s="2"/>
      <c r="I199" s="10">
        <f t="shared" si="15"/>
        <v>2459.85</v>
      </c>
      <c r="J199" s="11">
        <f t="shared" si="16"/>
        <v>327.98</v>
      </c>
      <c r="K199" s="10">
        <v>941.14</v>
      </c>
      <c r="L199" s="11">
        <f t="shared" si="17"/>
        <v>125.48533333333333</v>
      </c>
      <c r="M199" s="1"/>
      <c r="N199" s="10">
        <v>1518.71</v>
      </c>
      <c r="O199" s="11">
        <f t="shared" si="18"/>
        <v>202.49466666666666</v>
      </c>
      <c r="P199" s="12"/>
      <c r="Q199" s="13">
        <v>7.9720308148870864E-3</v>
      </c>
      <c r="R199" s="13">
        <v>0</v>
      </c>
      <c r="S199" s="13">
        <v>1.2358477142915218E-2</v>
      </c>
      <c r="T199" s="13">
        <v>0.35413948004959656</v>
      </c>
      <c r="U199" s="13">
        <v>8.1305770677073813E-3</v>
      </c>
      <c r="V199" s="13">
        <v>0</v>
      </c>
      <c r="W199" s="14">
        <f t="shared" si="19"/>
        <v>0.3826005650751062</v>
      </c>
      <c r="X199" s="13">
        <v>0</v>
      </c>
      <c r="Y199" s="13">
        <v>6.1101286663820965E-3</v>
      </c>
      <c r="Z199" s="13">
        <v>0.61128930625851174</v>
      </c>
      <c r="AA199" s="14">
        <f t="shared" si="20"/>
        <v>0.6173994349248938</v>
      </c>
    </row>
    <row r="200" spans="1:27" s="17" customFormat="1" ht="13.5" customHeight="1" x14ac:dyDescent="0.2">
      <c r="A200" s="37">
        <v>416</v>
      </c>
      <c r="B200" s="6" t="s">
        <v>131</v>
      </c>
      <c r="C200" s="7">
        <v>1118</v>
      </c>
      <c r="D200" s="7">
        <v>0</v>
      </c>
      <c r="E200" s="7">
        <v>383</v>
      </c>
      <c r="F200" s="8">
        <v>1497</v>
      </c>
      <c r="G200" s="9">
        <f t="shared" si="14"/>
        <v>1656.5833333333333</v>
      </c>
      <c r="H200" s="18" t="s">
        <v>33</v>
      </c>
      <c r="I200" s="10">
        <f t="shared" si="15"/>
        <v>464.59</v>
      </c>
      <c r="J200" s="11">
        <f t="shared" si="16"/>
        <v>280.45072689773127</v>
      </c>
      <c r="K200" s="10">
        <v>128.13999999999999</v>
      </c>
      <c r="L200" s="11">
        <f t="shared" si="17"/>
        <v>77.351979475828756</v>
      </c>
      <c r="M200" s="1"/>
      <c r="N200" s="10">
        <v>336.45</v>
      </c>
      <c r="O200" s="11">
        <f t="shared" si="18"/>
        <v>203.09874742190252</v>
      </c>
      <c r="P200" s="12"/>
      <c r="Q200" s="13">
        <v>8.4375470845261414E-3</v>
      </c>
      <c r="R200" s="13">
        <v>0</v>
      </c>
      <c r="S200" s="13">
        <v>2.1524354807464646E-2</v>
      </c>
      <c r="T200" s="13">
        <v>0.2458511806108612</v>
      </c>
      <c r="U200" s="13">
        <v>0</v>
      </c>
      <c r="V200" s="13">
        <v>0</v>
      </c>
      <c r="W200" s="14">
        <f t="shared" si="19"/>
        <v>0.27581308250285197</v>
      </c>
      <c r="X200" s="13">
        <v>0</v>
      </c>
      <c r="Y200" s="13">
        <v>0</v>
      </c>
      <c r="Z200" s="13">
        <v>0.72418691749714803</v>
      </c>
      <c r="AA200" s="14">
        <f t="shared" si="20"/>
        <v>0.72418691749714803</v>
      </c>
    </row>
    <row r="201" spans="1:27" s="17" customFormat="1" ht="13.5" customHeight="1" x14ac:dyDescent="0.2">
      <c r="A201" s="37">
        <v>508</v>
      </c>
      <c r="B201" s="6" t="s">
        <v>215</v>
      </c>
      <c r="C201" s="7">
        <v>665</v>
      </c>
      <c r="D201" s="7">
        <v>0</v>
      </c>
      <c r="E201" s="7">
        <v>295</v>
      </c>
      <c r="F201" s="8">
        <v>950</v>
      </c>
      <c r="G201" s="9">
        <f t="shared" si="14"/>
        <v>1072.9166666666667</v>
      </c>
      <c r="H201" s="18" t="s">
        <v>33</v>
      </c>
      <c r="I201" s="10">
        <f t="shared" si="15"/>
        <v>478.01271568535014</v>
      </c>
      <c r="J201" s="11">
        <f t="shared" si="16"/>
        <v>445.52641461935542</v>
      </c>
      <c r="K201" s="10">
        <v>52.66</v>
      </c>
      <c r="L201" s="11">
        <f t="shared" si="17"/>
        <v>49.081165048543689</v>
      </c>
      <c r="M201" s="1"/>
      <c r="N201" s="10">
        <v>425.35271568535012</v>
      </c>
      <c r="O201" s="11">
        <f t="shared" si="18"/>
        <v>396.44524957081171</v>
      </c>
      <c r="P201" s="16" t="s">
        <v>29</v>
      </c>
      <c r="Q201" s="13">
        <v>5.1881465045219627E-3</v>
      </c>
      <c r="R201" s="13">
        <v>0</v>
      </c>
      <c r="S201" s="13">
        <v>0</v>
      </c>
      <c r="T201" s="13">
        <v>0.10497628693423874</v>
      </c>
      <c r="U201" s="13">
        <v>0</v>
      </c>
      <c r="V201" s="13">
        <v>0</v>
      </c>
      <c r="W201" s="14">
        <f t="shared" si="19"/>
        <v>0.1101644334387607</v>
      </c>
      <c r="X201" s="13">
        <v>0</v>
      </c>
      <c r="Y201" s="13">
        <v>0</v>
      </c>
      <c r="Z201" s="13">
        <v>0.8898355665612393</v>
      </c>
      <c r="AA201" s="14">
        <f t="shared" si="20"/>
        <v>0.8898355665612393</v>
      </c>
    </row>
    <row r="202" spans="1:27" s="17" customFormat="1" ht="13.5" customHeight="1" x14ac:dyDescent="0.2">
      <c r="A202" s="37">
        <v>629</v>
      </c>
      <c r="B202" s="6" t="s">
        <v>219</v>
      </c>
      <c r="C202" s="7">
        <v>3857</v>
      </c>
      <c r="D202" s="7">
        <v>1</v>
      </c>
      <c r="E202" s="7">
        <v>1933</v>
      </c>
      <c r="F202" s="8">
        <v>4665</v>
      </c>
      <c r="G202" s="9">
        <f t="shared" si="14"/>
        <v>5470.416666666667</v>
      </c>
      <c r="H202" s="18" t="s">
        <v>33</v>
      </c>
      <c r="I202" s="10">
        <f t="shared" si="15"/>
        <v>2384.6507006729953</v>
      </c>
      <c r="J202" s="11">
        <f t="shared" si="16"/>
        <v>435.91756277059858</v>
      </c>
      <c r="K202" s="10">
        <v>215.86</v>
      </c>
      <c r="L202" s="11">
        <f t="shared" si="17"/>
        <v>39.459517099550609</v>
      </c>
      <c r="M202" s="1"/>
      <c r="N202" s="10">
        <v>2168.7907006729952</v>
      </c>
      <c r="O202" s="11">
        <f t="shared" si="18"/>
        <v>396.45804567104796</v>
      </c>
      <c r="P202" s="16" t="s">
        <v>29</v>
      </c>
      <c r="Q202" s="13">
        <v>5.1160532637156966E-3</v>
      </c>
      <c r="R202" s="13">
        <v>0</v>
      </c>
      <c r="S202" s="13">
        <v>0</v>
      </c>
      <c r="T202" s="13">
        <v>8.5404541613798263E-2</v>
      </c>
      <c r="U202" s="13">
        <v>0</v>
      </c>
      <c r="V202" s="13">
        <v>0</v>
      </c>
      <c r="W202" s="14">
        <f t="shared" si="19"/>
        <v>9.052059487751396E-2</v>
      </c>
      <c r="X202" s="13">
        <v>0</v>
      </c>
      <c r="Y202" s="13">
        <v>2.9354403972139246E-5</v>
      </c>
      <c r="Z202" s="13">
        <v>0.90945005071851381</v>
      </c>
      <c r="AA202" s="14">
        <f t="shared" si="20"/>
        <v>0.90947940512248604</v>
      </c>
    </row>
    <row r="203" spans="1:27" s="17" customFormat="1" ht="13.5" customHeight="1" x14ac:dyDescent="0.2">
      <c r="A203" s="37">
        <v>159</v>
      </c>
      <c r="B203" s="6" t="s">
        <v>147</v>
      </c>
      <c r="C203" s="7">
        <v>6861</v>
      </c>
      <c r="D203" s="7">
        <v>0</v>
      </c>
      <c r="E203" s="7">
        <v>4451</v>
      </c>
      <c r="F203" s="8">
        <v>5526</v>
      </c>
      <c r="G203" s="9">
        <f t="shared" si="14"/>
        <v>7380.5833333333339</v>
      </c>
      <c r="H203" s="18" t="s">
        <v>33</v>
      </c>
      <c r="I203" s="10">
        <f t="shared" si="15"/>
        <v>5396.01</v>
      </c>
      <c r="J203" s="11">
        <f t="shared" si="16"/>
        <v>731.10887802454636</v>
      </c>
      <c r="K203" s="10">
        <v>1312.9</v>
      </c>
      <c r="L203" s="11">
        <f t="shared" si="17"/>
        <v>177.88566847697223</v>
      </c>
      <c r="M203" s="1"/>
      <c r="N203" s="10">
        <v>4083.11</v>
      </c>
      <c r="O203" s="11">
        <f t="shared" si="18"/>
        <v>553.22320954757413</v>
      </c>
      <c r="P203" s="12"/>
      <c r="Q203" s="13">
        <v>2.6779045998802818E-3</v>
      </c>
      <c r="R203" s="13">
        <v>0</v>
      </c>
      <c r="S203" s="13">
        <v>3.2876143669118479E-2</v>
      </c>
      <c r="T203" s="13">
        <v>0.20619309452725251</v>
      </c>
      <c r="U203" s="13">
        <v>0</v>
      </c>
      <c r="V203" s="13">
        <v>1.5622654516948633E-3</v>
      </c>
      <c r="W203" s="14">
        <f t="shared" si="19"/>
        <v>0.24330940824794617</v>
      </c>
      <c r="X203" s="13">
        <v>0</v>
      </c>
      <c r="Y203" s="13">
        <v>3.8917644704142507E-4</v>
      </c>
      <c r="Z203" s="13">
        <v>0.75630141530501238</v>
      </c>
      <c r="AA203" s="14">
        <f t="shared" si="20"/>
        <v>0.75669059175205378</v>
      </c>
    </row>
    <row r="204" spans="1:27" s="17" customFormat="1" ht="13.5" customHeight="1" x14ac:dyDescent="0.2">
      <c r="A204" s="37">
        <v>543</v>
      </c>
      <c r="B204" s="6" t="s">
        <v>217</v>
      </c>
      <c r="C204" s="7">
        <v>1123</v>
      </c>
      <c r="D204" s="7">
        <v>0</v>
      </c>
      <c r="E204" s="7">
        <v>0</v>
      </c>
      <c r="F204" s="8">
        <v>3212</v>
      </c>
      <c r="G204" s="9">
        <f t="shared" si="14"/>
        <v>3212</v>
      </c>
      <c r="H204" s="2"/>
      <c r="I204" s="10">
        <f t="shared" si="15"/>
        <v>821.33</v>
      </c>
      <c r="J204" s="11">
        <f t="shared" si="16"/>
        <v>255.70672478206725</v>
      </c>
      <c r="K204" s="10">
        <v>83.7</v>
      </c>
      <c r="L204" s="11">
        <f t="shared" si="17"/>
        <v>26.058530510585307</v>
      </c>
      <c r="M204" s="1"/>
      <c r="N204" s="10">
        <v>737.63</v>
      </c>
      <c r="O204" s="11">
        <f t="shared" si="18"/>
        <v>229.64819427148194</v>
      </c>
      <c r="P204" s="12"/>
      <c r="Q204" s="13">
        <v>1.0227314234229847E-2</v>
      </c>
      <c r="R204" s="13">
        <v>0</v>
      </c>
      <c r="S204" s="13">
        <v>0</v>
      </c>
      <c r="T204" s="13">
        <v>9.168056688541755E-2</v>
      </c>
      <c r="U204" s="13">
        <v>0</v>
      </c>
      <c r="V204" s="13">
        <v>0</v>
      </c>
      <c r="W204" s="14">
        <f t="shared" si="19"/>
        <v>0.10190788111964739</v>
      </c>
      <c r="X204" s="13">
        <v>0</v>
      </c>
      <c r="Y204" s="13">
        <v>0</v>
      </c>
      <c r="Z204" s="13">
        <v>0.89809211888035256</v>
      </c>
      <c r="AA204" s="14">
        <f t="shared" si="20"/>
        <v>0.89809211888035256</v>
      </c>
    </row>
    <row r="205" spans="1:27" s="17" customFormat="1" ht="13.5" customHeight="1" x14ac:dyDescent="0.2">
      <c r="A205" s="37">
        <v>277</v>
      </c>
      <c r="B205" s="6" t="s">
        <v>167</v>
      </c>
      <c r="C205" s="7">
        <v>1282</v>
      </c>
      <c r="D205" s="7">
        <v>0</v>
      </c>
      <c r="E205" s="7">
        <v>500</v>
      </c>
      <c r="F205" s="8">
        <v>1638</v>
      </c>
      <c r="G205" s="9">
        <f t="shared" ref="G205:G213" si="21">((E205/6)*2.5)+F205</f>
        <v>1846.3333333333333</v>
      </c>
      <c r="H205" s="18" t="s">
        <v>33</v>
      </c>
      <c r="I205" s="10">
        <f t="shared" ref="I205:I213" si="22">K205+N205</f>
        <v>1034.19</v>
      </c>
      <c r="J205" s="11">
        <f t="shared" ref="J205:J213" si="23">(I205*1000)/G205</f>
        <v>560.13179274237234</v>
      </c>
      <c r="K205" s="10">
        <v>228.39</v>
      </c>
      <c r="L205" s="11">
        <f t="shared" ref="L205:L213" si="24">(K205*1000)/G205</f>
        <v>123.69922368658604</v>
      </c>
      <c r="M205" s="1"/>
      <c r="N205" s="10">
        <v>805.8</v>
      </c>
      <c r="O205" s="11">
        <f t="shared" ref="O205:O213" si="25">(N205*1000)/G205</f>
        <v>436.43256905578625</v>
      </c>
      <c r="P205" s="12"/>
      <c r="Q205" s="13">
        <v>4.1385045301153556E-3</v>
      </c>
      <c r="R205" s="13">
        <v>0</v>
      </c>
      <c r="S205" s="13">
        <v>2.4173507769365395E-2</v>
      </c>
      <c r="T205" s="13">
        <v>0.19252748527833377</v>
      </c>
      <c r="U205" s="13">
        <v>0</v>
      </c>
      <c r="V205" s="13">
        <v>0</v>
      </c>
      <c r="W205" s="14">
        <f t="shared" ref="W205:W213" si="26">K205/I205</f>
        <v>0.22083949757781449</v>
      </c>
      <c r="X205" s="13">
        <v>0</v>
      </c>
      <c r="Y205" s="13">
        <v>0</v>
      </c>
      <c r="Z205" s="13">
        <v>0.77916050242218537</v>
      </c>
      <c r="AA205" s="14">
        <f t="shared" ref="AA205:AA213" si="27">N205/I205</f>
        <v>0.77916050242218537</v>
      </c>
    </row>
    <row r="206" spans="1:27" s="17" customFormat="1" ht="13.5" customHeight="1" x14ac:dyDescent="0.2">
      <c r="A206" s="37">
        <v>527</v>
      </c>
      <c r="B206" s="6" t="s">
        <v>201</v>
      </c>
      <c r="C206" s="7">
        <v>2614</v>
      </c>
      <c r="D206" s="7">
        <v>0</v>
      </c>
      <c r="E206" s="7">
        <v>1418</v>
      </c>
      <c r="F206" s="8">
        <v>2290</v>
      </c>
      <c r="G206" s="9">
        <f t="shared" si="21"/>
        <v>2880.8333333333335</v>
      </c>
      <c r="H206" s="18" t="s">
        <v>33</v>
      </c>
      <c r="I206" s="10">
        <f t="shared" si="22"/>
        <v>1315.6200000000001</v>
      </c>
      <c r="J206" s="11">
        <f t="shared" si="23"/>
        <v>456.68035869250804</v>
      </c>
      <c r="K206" s="10">
        <v>200.66</v>
      </c>
      <c r="L206" s="11">
        <f t="shared" si="24"/>
        <v>69.653456754411337</v>
      </c>
      <c r="M206" s="1"/>
      <c r="N206" s="10">
        <v>1114.96</v>
      </c>
      <c r="O206" s="11">
        <f t="shared" si="25"/>
        <v>387.02690193809661</v>
      </c>
      <c r="P206" s="12"/>
      <c r="Q206" s="13">
        <v>4.5453854456453998E-3</v>
      </c>
      <c r="R206" s="13">
        <v>0</v>
      </c>
      <c r="S206" s="13">
        <v>0</v>
      </c>
      <c r="T206" s="13">
        <v>0.14797585929067666</v>
      </c>
      <c r="U206" s="13">
        <v>0</v>
      </c>
      <c r="V206" s="13">
        <v>0</v>
      </c>
      <c r="W206" s="14">
        <f t="shared" si="26"/>
        <v>0.15252124473632203</v>
      </c>
      <c r="X206" s="13">
        <v>0</v>
      </c>
      <c r="Y206" s="13">
        <v>0</v>
      </c>
      <c r="Z206" s="13">
        <v>0.84747875526367789</v>
      </c>
      <c r="AA206" s="14">
        <f t="shared" si="27"/>
        <v>0.84747875526367789</v>
      </c>
    </row>
    <row r="207" spans="1:27" s="17" customFormat="1" ht="13.5" customHeight="1" x14ac:dyDescent="0.2">
      <c r="A207" s="37">
        <v>204</v>
      </c>
      <c r="B207" s="6" t="s">
        <v>211</v>
      </c>
      <c r="C207" s="7">
        <v>5531</v>
      </c>
      <c r="D207" s="7">
        <v>6</v>
      </c>
      <c r="E207" s="7">
        <v>1693</v>
      </c>
      <c r="F207" s="8">
        <v>8743</v>
      </c>
      <c r="G207" s="9">
        <f t="shared" si="21"/>
        <v>9448.4166666666661</v>
      </c>
      <c r="H207" s="18" t="s">
        <v>33</v>
      </c>
      <c r="I207" s="10">
        <f t="shared" si="22"/>
        <v>11249.23</v>
      </c>
      <c r="J207" s="11">
        <f t="shared" si="23"/>
        <v>1190.5941912666144</v>
      </c>
      <c r="K207" s="10">
        <v>1433.66</v>
      </c>
      <c r="L207" s="11">
        <f t="shared" si="24"/>
        <v>151.73547596158087</v>
      </c>
      <c r="M207" s="1"/>
      <c r="N207" s="10">
        <v>9815.57</v>
      </c>
      <c r="O207" s="11">
        <f t="shared" si="25"/>
        <v>1038.8587153050335</v>
      </c>
      <c r="P207" s="12"/>
      <c r="Q207" s="13">
        <v>2.0321390886309551E-3</v>
      </c>
      <c r="R207" s="13">
        <v>0</v>
      </c>
      <c r="S207" s="13">
        <v>3.5878011206100333E-2</v>
      </c>
      <c r="T207" s="13">
        <v>8.9535017063390121E-2</v>
      </c>
      <c r="U207" s="13">
        <v>0</v>
      </c>
      <c r="V207" s="13">
        <v>0</v>
      </c>
      <c r="W207" s="14">
        <f t="shared" si="26"/>
        <v>0.12744516735812142</v>
      </c>
      <c r="X207" s="13">
        <v>0</v>
      </c>
      <c r="Y207" s="13">
        <v>0</v>
      </c>
      <c r="Z207" s="13">
        <v>0.87255483264187861</v>
      </c>
      <c r="AA207" s="14">
        <f t="shared" si="27"/>
        <v>0.87255483264187861</v>
      </c>
    </row>
    <row r="208" spans="1:27" s="17" customFormat="1" ht="13.5" customHeight="1" x14ac:dyDescent="0.2">
      <c r="A208" s="37">
        <v>206</v>
      </c>
      <c r="B208" s="6" t="s">
        <v>108</v>
      </c>
      <c r="C208" s="7">
        <v>1116</v>
      </c>
      <c r="D208" s="7">
        <v>0</v>
      </c>
      <c r="E208" s="7">
        <v>0</v>
      </c>
      <c r="F208" s="8">
        <v>2470</v>
      </c>
      <c r="G208" s="9">
        <f t="shared" si="21"/>
        <v>2470</v>
      </c>
      <c r="H208" s="2"/>
      <c r="I208" s="10">
        <f t="shared" si="22"/>
        <v>1469.699766439905</v>
      </c>
      <c r="J208" s="11">
        <f t="shared" si="23"/>
        <v>595.02014835623686</v>
      </c>
      <c r="K208" s="10">
        <v>482.93</v>
      </c>
      <c r="L208" s="11">
        <f t="shared" si="24"/>
        <v>195.51821862348177</v>
      </c>
      <c r="M208" s="1"/>
      <c r="N208" s="10">
        <v>986.76976643990497</v>
      </c>
      <c r="O208" s="11">
        <f t="shared" si="25"/>
        <v>399.501929732755</v>
      </c>
      <c r="P208" s="16" t="s">
        <v>29</v>
      </c>
      <c r="Q208" s="13">
        <v>4.3886514424806749E-3</v>
      </c>
      <c r="R208" s="13">
        <v>0</v>
      </c>
      <c r="S208" s="13">
        <v>0</v>
      </c>
      <c r="T208" s="13">
        <v>0.32420226966096</v>
      </c>
      <c r="U208" s="13">
        <v>0</v>
      </c>
      <c r="V208" s="13">
        <v>0</v>
      </c>
      <c r="W208" s="14">
        <f t="shared" si="26"/>
        <v>0.32859092110344068</v>
      </c>
      <c r="X208" s="13">
        <v>0</v>
      </c>
      <c r="Y208" s="13">
        <v>5.1371036264696267E-3</v>
      </c>
      <c r="Z208" s="13">
        <v>0.66627197527008974</v>
      </c>
      <c r="AA208" s="14">
        <f t="shared" si="27"/>
        <v>0.67140907889655932</v>
      </c>
    </row>
    <row r="209" spans="1:27" s="17" customFormat="1" ht="13.5" customHeight="1" x14ac:dyDescent="0.2">
      <c r="A209" s="37">
        <v>523</v>
      </c>
      <c r="B209" s="6" t="s">
        <v>103</v>
      </c>
      <c r="C209" s="7">
        <v>2397</v>
      </c>
      <c r="D209" s="7">
        <v>0</v>
      </c>
      <c r="E209" s="7">
        <v>3823</v>
      </c>
      <c r="F209" s="8">
        <v>5821</v>
      </c>
      <c r="G209" s="9">
        <f t="shared" si="21"/>
        <v>7413.9166666666661</v>
      </c>
      <c r="H209" s="18" t="s">
        <v>33</v>
      </c>
      <c r="I209" s="10">
        <f t="shared" si="22"/>
        <v>4448.9799999999996</v>
      </c>
      <c r="J209" s="11">
        <f t="shared" si="23"/>
        <v>600.08497532793058</v>
      </c>
      <c r="K209" s="10">
        <v>1484.03</v>
      </c>
      <c r="L209" s="11">
        <f t="shared" si="24"/>
        <v>200.16815223622243</v>
      </c>
      <c r="M209" s="1"/>
      <c r="N209" s="10">
        <v>2964.95</v>
      </c>
      <c r="O209" s="11">
        <f t="shared" si="25"/>
        <v>399.91682309170818</v>
      </c>
      <c r="P209" s="12"/>
      <c r="Q209" s="13">
        <v>3.4210088604579034E-3</v>
      </c>
      <c r="R209" s="13">
        <v>0</v>
      </c>
      <c r="S209" s="13">
        <v>4.0458711884521846E-2</v>
      </c>
      <c r="T209" s="13">
        <v>0.2885987349909418</v>
      </c>
      <c r="U209" s="13">
        <v>0</v>
      </c>
      <c r="V209" s="13">
        <v>1.0878898084504764E-3</v>
      </c>
      <c r="W209" s="14">
        <f t="shared" si="26"/>
        <v>0.33356634554437198</v>
      </c>
      <c r="X209" s="13">
        <v>0</v>
      </c>
      <c r="Y209" s="13">
        <v>6.6869259920251389E-3</v>
      </c>
      <c r="Z209" s="13">
        <v>0.65974672846360294</v>
      </c>
      <c r="AA209" s="14">
        <f t="shared" si="27"/>
        <v>0.66643365445562808</v>
      </c>
    </row>
    <row r="210" spans="1:27" s="17" customFormat="1" ht="13.5" customHeight="1" x14ac:dyDescent="0.2">
      <c r="A210" s="37">
        <v>967</v>
      </c>
      <c r="B210" s="6" t="s">
        <v>209</v>
      </c>
      <c r="C210" s="7">
        <v>1008</v>
      </c>
      <c r="D210" s="7">
        <v>0</v>
      </c>
      <c r="E210" s="7">
        <v>50</v>
      </c>
      <c r="F210" s="8">
        <v>2100</v>
      </c>
      <c r="G210" s="9">
        <f t="shared" si="21"/>
        <v>2120.8333333333335</v>
      </c>
      <c r="H210" s="18" t="s">
        <v>33</v>
      </c>
      <c r="I210" s="10">
        <f t="shared" si="22"/>
        <v>1115.02</v>
      </c>
      <c r="J210" s="11">
        <f t="shared" si="23"/>
        <v>525.7461689587426</v>
      </c>
      <c r="K210" s="10">
        <v>145.13999999999999</v>
      </c>
      <c r="L210" s="11">
        <f t="shared" si="24"/>
        <v>68.435363457760303</v>
      </c>
      <c r="M210" s="1"/>
      <c r="N210" s="10">
        <v>969.88</v>
      </c>
      <c r="O210" s="11">
        <f t="shared" si="25"/>
        <v>457.31080550098227</v>
      </c>
      <c r="P210" s="12"/>
      <c r="Q210" s="13">
        <v>4.9236784990403766E-3</v>
      </c>
      <c r="R210" s="13">
        <v>4.4842244982152791E-3</v>
      </c>
      <c r="S210" s="13">
        <v>9.8652938960736144E-4</v>
      </c>
      <c r="T210" s="13">
        <v>0.1197736363473301</v>
      </c>
      <c r="U210" s="13">
        <v>0</v>
      </c>
      <c r="V210" s="13">
        <v>0</v>
      </c>
      <c r="W210" s="14">
        <f t="shared" si="26"/>
        <v>0.13016806873419309</v>
      </c>
      <c r="X210" s="13">
        <v>0</v>
      </c>
      <c r="Y210" s="13">
        <v>0</v>
      </c>
      <c r="Z210" s="13">
        <v>0.86983193126580693</v>
      </c>
      <c r="AA210" s="14">
        <f t="shared" si="27"/>
        <v>0.86983193126580693</v>
      </c>
    </row>
    <row r="211" spans="1:27" s="17" customFormat="1" ht="13.5" customHeight="1" x14ac:dyDescent="0.2">
      <c r="A211" s="37">
        <v>630</v>
      </c>
      <c r="B211" s="6" t="s">
        <v>176</v>
      </c>
      <c r="C211" s="7">
        <v>3359</v>
      </c>
      <c r="D211" s="7">
        <v>0</v>
      </c>
      <c r="E211" s="7">
        <v>2500</v>
      </c>
      <c r="F211" s="8">
        <v>2855</v>
      </c>
      <c r="G211" s="9">
        <f t="shared" si="21"/>
        <v>3896.666666666667</v>
      </c>
      <c r="H211" s="18" t="s">
        <v>33</v>
      </c>
      <c r="I211" s="10">
        <f t="shared" si="22"/>
        <v>1578.78</v>
      </c>
      <c r="J211" s="11">
        <f t="shared" si="23"/>
        <v>405.16167664670655</v>
      </c>
      <c r="K211" s="10">
        <v>321.82</v>
      </c>
      <c r="L211" s="11">
        <f t="shared" si="24"/>
        <v>82.588537211291694</v>
      </c>
      <c r="M211" s="1"/>
      <c r="N211" s="10">
        <v>1256.96</v>
      </c>
      <c r="O211" s="11">
        <f t="shared" si="25"/>
        <v>322.57313943541487</v>
      </c>
      <c r="P211" s="12"/>
      <c r="Q211" s="13">
        <v>4.7315015391631516E-3</v>
      </c>
      <c r="R211" s="13">
        <v>0</v>
      </c>
      <c r="S211" s="13">
        <v>7.6008056854026521E-4</v>
      </c>
      <c r="T211" s="13">
        <v>0.19834935836532006</v>
      </c>
      <c r="U211" s="13">
        <v>0</v>
      </c>
      <c r="V211" s="13">
        <v>0</v>
      </c>
      <c r="W211" s="14">
        <f t="shared" si="26"/>
        <v>0.20384094047302348</v>
      </c>
      <c r="X211" s="13">
        <v>0</v>
      </c>
      <c r="Y211" s="13">
        <v>0</v>
      </c>
      <c r="Z211" s="13">
        <v>0.79615905952697652</v>
      </c>
      <c r="AA211" s="14">
        <f t="shared" si="27"/>
        <v>0.79615905952697652</v>
      </c>
    </row>
    <row r="212" spans="1:27" s="17" customFormat="1" ht="13.5" customHeight="1" x14ac:dyDescent="0.2">
      <c r="A212" s="37">
        <v>420</v>
      </c>
      <c r="B212" s="6" t="s">
        <v>203</v>
      </c>
      <c r="C212" s="7">
        <v>4870</v>
      </c>
      <c r="D212" s="7">
        <v>0</v>
      </c>
      <c r="E212" s="7">
        <v>3132</v>
      </c>
      <c r="F212" s="8">
        <v>3850</v>
      </c>
      <c r="G212" s="9">
        <f t="shared" si="21"/>
        <v>5155</v>
      </c>
      <c r="H212" s="18" t="s">
        <v>33</v>
      </c>
      <c r="I212" s="10">
        <f t="shared" si="22"/>
        <v>3982.3999999999996</v>
      </c>
      <c r="J212" s="11">
        <f t="shared" si="23"/>
        <v>772.53152279340441</v>
      </c>
      <c r="K212" s="10">
        <v>602.41</v>
      </c>
      <c r="L212" s="11">
        <f t="shared" si="24"/>
        <v>116.85935984481087</v>
      </c>
      <c r="M212" s="1"/>
      <c r="N212" s="10">
        <v>3379.99</v>
      </c>
      <c r="O212" s="11">
        <f t="shared" si="25"/>
        <v>655.67216294859361</v>
      </c>
      <c r="P212" s="12"/>
      <c r="Q212" s="13">
        <v>2.5286259541984733E-3</v>
      </c>
      <c r="R212" s="13">
        <v>0</v>
      </c>
      <c r="S212" s="13">
        <v>0</v>
      </c>
      <c r="T212" s="13">
        <v>0.14873945359582161</v>
      </c>
      <c r="U212" s="13">
        <v>0</v>
      </c>
      <c r="V212" s="13">
        <v>0</v>
      </c>
      <c r="W212" s="14">
        <f t="shared" si="26"/>
        <v>0.15126807955002008</v>
      </c>
      <c r="X212" s="13">
        <v>0</v>
      </c>
      <c r="Y212" s="13">
        <v>0</v>
      </c>
      <c r="Z212" s="13">
        <v>0.84873192044997992</v>
      </c>
      <c r="AA212" s="14">
        <f t="shared" si="27"/>
        <v>0.84873192044997992</v>
      </c>
    </row>
    <row r="213" spans="1:27" s="17" customFormat="1" ht="13.5" customHeight="1" x14ac:dyDescent="0.2">
      <c r="A213" s="37">
        <v>512</v>
      </c>
      <c r="B213" s="6" t="s">
        <v>45</v>
      </c>
      <c r="C213" s="7">
        <v>3736</v>
      </c>
      <c r="D213" s="7">
        <v>0</v>
      </c>
      <c r="E213" s="7">
        <v>0</v>
      </c>
      <c r="F213" s="8">
        <v>10000</v>
      </c>
      <c r="G213" s="9">
        <f t="shared" si="21"/>
        <v>10000</v>
      </c>
      <c r="H213" s="2"/>
      <c r="I213" s="10">
        <f t="shared" si="22"/>
        <v>1689.85</v>
      </c>
      <c r="J213" s="11">
        <f t="shared" si="23"/>
        <v>168.98500000000001</v>
      </c>
      <c r="K213" s="10">
        <v>805.16</v>
      </c>
      <c r="L213" s="11">
        <f t="shared" si="24"/>
        <v>80.516000000000005</v>
      </c>
      <c r="M213" s="1"/>
      <c r="N213" s="10">
        <v>884.69</v>
      </c>
      <c r="O213" s="11">
        <f t="shared" si="25"/>
        <v>88.468999999999994</v>
      </c>
      <c r="P213" s="12"/>
      <c r="Q213" s="13">
        <v>8.3025120572831901E-3</v>
      </c>
      <c r="R213" s="13">
        <v>0</v>
      </c>
      <c r="S213" s="13">
        <v>6.2727461017250052E-3</v>
      </c>
      <c r="T213" s="13">
        <v>0.46189306743202058</v>
      </c>
      <c r="U213" s="13">
        <v>0</v>
      </c>
      <c r="V213" s="13">
        <v>0</v>
      </c>
      <c r="W213" s="14">
        <f t="shared" si="26"/>
        <v>0.47646832559102881</v>
      </c>
      <c r="X213" s="13">
        <v>0</v>
      </c>
      <c r="Y213" s="13">
        <v>1.2249607953368643E-3</v>
      </c>
      <c r="Z213" s="13">
        <v>0.52230671361363434</v>
      </c>
      <c r="AA213" s="14">
        <f t="shared" si="27"/>
        <v>0.5235316744089713</v>
      </c>
    </row>
    <row r="214" spans="1:27" s="17" customFormat="1" x14ac:dyDescent="0.2">
      <c r="A214" s="22"/>
      <c r="B214" s="22"/>
      <c r="C214" s="4"/>
      <c r="D214" s="4"/>
      <c r="E214" s="4"/>
      <c r="F214" s="4"/>
      <c r="G214" s="4"/>
      <c r="H214" s="4"/>
      <c r="I214" s="23"/>
      <c r="J214" s="23"/>
      <c r="K214" s="23"/>
      <c r="L214" s="23"/>
      <c r="M214" s="23"/>
      <c r="N214" s="23"/>
      <c r="O214" s="23"/>
      <c r="P214" s="23"/>
      <c r="Q214" s="24"/>
      <c r="R214" s="24"/>
      <c r="S214" s="24"/>
      <c r="T214" s="24"/>
      <c r="U214" s="24"/>
      <c r="V214" s="40" t="s">
        <v>234</v>
      </c>
      <c r="W214" s="41">
        <f>SUM(W195:W213)/19</f>
        <v>0.24643015528949527</v>
      </c>
      <c r="X214" s="24"/>
      <c r="Y214" s="24"/>
      <c r="Z214" s="24"/>
      <c r="AA214" s="24"/>
    </row>
    <row r="215" spans="1:27" s="17" customFormat="1" x14ac:dyDescent="0.2">
      <c r="A215" s="39"/>
      <c r="B215" s="43" t="s">
        <v>235</v>
      </c>
      <c r="C215" s="42">
        <f>SUM(C5:C214)</f>
        <v>3762715</v>
      </c>
      <c r="D215" s="42">
        <f>SUM(D5:D214)</f>
        <v>1129361</v>
      </c>
      <c r="E215" s="42">
        <f>SUM(E5:E213)</f>
        <v>146284</v>
      </c>
      <c r="F215" s="42">
        <f>SUM(F5:F214)</f>
        <v>12243676</v>
      </c>
      <c r="G215" s="42">
        <f>SUM(G5:G214)</f>
        <v>12304627.666666666</v>
      </c>
      <c r="H215" s="23"/>
      <c r="I215" s="42">
        <f>SUM(I5:I214)</f>
        <v>4889018.722571821</v>
      </c>
      <c r="J215" s="23"/>
      <c r="K215" s="25">
        <f>SUM(K5:K214)</f>
        <v>1849372.7133647655</v>
      </c>
      <c r="L215" s="23"/>
      <c r="M215" s="23"/>
      <c r="N215" s="42">
        <f>SUM(N5:N214)</f>
        <v>3039646.0092070554</v>
      </c>
      <c r="O215" s="23"/>
      <c r="P215" s="23"/>
      <c r="Q215" s="24"/>
      <c r="R215" s="24"/>
      <c r="S215" s="24"/>
      <c r="T215" s="24"/>
      <c r="U215" s="24"/>
      <c r="V215" s="24"/>
      <c r="W215" s="24">
        <f>K215/I215</f>
        <v>0.37827073658493188</v>
      </c>
      <c r="X215" s="24"/>
      <c r="Y215" s="24"/>
      <c r="Z215" s="24"/>
      <c r="AA215" s="24">
        <f>N215/I215</f>
        <v>0.62172926341506807</v>
      </c>
    </row>
    <row r="216" spans="1:27" s="17" customFormat="1" x14ac:dyDescent="0.2">
      <c r="A216" s="26"/>
      <c r="B216" s="27"/>
      <c r="C216" s="27"/>
      <c r="D216" s="27"/>
      <c r="E216" s="28"/>
      <c r="F216" s="29"/>
      <c r="G216" s="27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1"/>
      <c r="X216" s="31"/>
      <c r="Y216" s="31"/>
      <c r="Z216" s="30"/>
    </row>
    <row r="217" spans="1:27" s="17" customFormat="1" x14ac:dyDescent="0.2">
      <c r="A217" s="48"/>
      <c r="B217" s="48"/>
      <c r="C217" s="48"/>
      <c r="D217" s="48"/>
      <c r="E217" s="48"/>
      <c r="F217" s="48"/>
      <c r="G217" s="48"/>
      <c r="H217" s="48"/>
      <c r="I217" s="49"/>
      <c r="J217" s="49"/>
      <c r="K217" s="49"/>
      <c r="L217" s="49"/>
      <c r="M217" s="49"/>
      <c r="N217" s="49"/>
      <c r="O217" s="49"/>
      <c r="P217" s="49"/>
      <c r="Q217" s="49"/>
      <c r="R217" s="30"/>
      <c r="S217" s="30"/>
      <c r="T217" s="30"/>
      <c r="U217" s="30"/>
      <c r="V217" s="31"/>
      <c r="W217" s="31"/>
      <c r="X217" s="31"/>
      <c r="Y217" s="30"/>
    </row>
    <row r="218" spans="1:27" s="17" customFormat="1" ht="14.25" customHeight="1" x14ac:dyDescent="0.2">
      <c r="A218" s="47" t="s">
        <v>245</v>
      </c>
      <c r="B218" s="48"/>
      <c r="C218" s="48"/>
      <c r="D218" s="48"/>
      <c r="E218" s="48"/>
      <c r="F218" s="48"/>
      <c r="G218" s="48"/>
      <c r="H218" s="48"/>
      <c r="I218" s="48"/>
      <c r="J218" s="49"/>
      <c r="K218" s="49"/>
      <c r="L218" s="49"/>
      <c r="M218" s="49"/>
      <c r="N218" s="49"/>
      <c r="O218" s="49"/>
      <c r="P218" s="49"/>
      <c r="Q218" s="49"/>
      <c r="R218" s="49"/>
      <c r="V218" s="33"/>
      <c r="W218" s="33"/>
      <c r="X218" s="33"/>
    </row>
    <row r="219" spans="1:27" s="17" customFormat="1" ht="14.25" customHeight="1" x14ac:dyDescent="0.2">
      <c r="A219" s="47" t="s">
        <v>232</v>
      </c>
      <c r="B219" s="48"/>
      <c r="C219" s="48"/>
      <c r="D219" s="48"/>
      <c r="E219" s="48"/>
      <c r="F219" s="48"/>
      <c r="G219" s="48"/>
      <c r="H219" s="48"/>
      <c r="I219" s="48"/>
      <c r="J219" s="49"/>
      <c r="K219" s="49"/>
      <c r="L219" s="49"/>
      <c r="M219" s="49"/>
      <c r="N219" s="49"/>
      <c r="O219" s="49"/>
      <c r="P219" s="49"/>
      <c r="Q219" s="49"/>
      <c r="R219" s="49"/>
      <c r="V219" s="33"/>
      <c r="W219" s="33"/>
      <c r="X219" s="33"/>
    </row>
    <row r="220" spans="1:27" s="17" customFormat="1" ht="15" customHeight="1" x14ac:dyDescent="0.2">
      <c r="A220" s="47" t="s">
        <v>246</v>
      </c>
      <c r="B220" s="48"/>
      <c r="C220" s="48"/>
      <c r="D220" s="48"/>
      <c r="E220" s="48"/>
      <c r="F220" s="48"/>
      <c r="G220" s="48"/>
      <c r="H220" s="48"/>
      <c r="I220" s="32"/>
      <c r="V220" s="33"/>
      <c r="W220" s="33"/>
      <c r="X220" s="33"/>
    </row>
    <row r="221" spans="1:27" s="17" customFormat="1" ht="15" customHeight="1" x14ac:dyDescent="0.2">
      <c r="A221" s="47" t="s">
        <v>233</v>
      </c>
      <c r="B221" s="48"/>
      <c r="C221" s="48"/>
      <c r="D221" s="48"/>
      <c r="E221" s="48"/>
      <c r="F221" s="48"/>
      <c r="G221" s="48"/>
      <c r="H221" s="48"/>
      <c r="I221" s="49"/>
      <c r="J221" s="49"/>
      <c r="K221" s="49"/>
      <c r="L221" s="49"/>
      <c r="M221" s="49"/>
      <c r="V221" s="33"/>
      <c r="W221" s="33"/>
      <c r="X221" s="33"/>
    </row>
    <row r="222" spans="1:27" s="17" customFormat="1" x14ac:dyDescent="0.2">
      <c r="A222" s="47" t="s">
        <v>247</v>
      </c>
      <c r="B222" s="48"/>
      <c r="C222" s="48"/>
      <c r="D222" s="48"/>
      <c r="E222" s="48"/>
      <c r="F222" s="48"/>
      <c r="G222" s="48"/>
      <c r="H222" s="48"/>
      <c r="I222" s="49"/>
      <c r="J222" s="49"/>
      <c r="K222" s="49"/>
      <c r="L222" s="49"/>
      <c r="M222" s="49"/>
      <c r="X222" s="33"/>
      <c r="Y222" s="33"/>
      <c r="Z222" s="33"/>
    </row>
    <row r="223" spans="1:27" s="17" customFormat="1" x14ac:dyDescent="0.2">
      <c r="A223" s="15"/>
      <c r="B223" s="34"/>
      <c r="X223" s="33"/>
      <c r="Y223" s="33"/>
      <c r="Z223" s="33"/>
    </row>
    <row r="224" spans="1:27" s="17" customFormat="1" x14ac:dyDescent="0.2">
      <c r="A224" s="15"/>
      <c r="B224" s="34"/>
      <c r="X224" s="33"/>
      <c r="Y224" s="33"/>
      <c r="Z224" s="33"/>
    </row>
    <row r="225" spans="1:26" s="17" customFormat="1" x14ac:dyDescent="0.2">
      <c r="A225" s="15"/>
      <c r="B225" s="34"/>
      <c r="X225" s="33"/>
      <c r="Y225" s="33"/>
      <c r="Z225" s="33"/>
    </row>
    <row r="226" spans="1:26" s="17" customFormat="1" x14ac:dyDescent="0.2">
      <c r="A226" s="15"/>
      <c r="B226" s="34"/>
      <c r="X226" s="33"/>
      <c r="Y226" s="33"/>
      <c r="Z226" s="33"/>
    </row>
    <row r="227" spans="1:26" s="17" customFormat="1" x14ac:dyDescent="0.2">
      <c r="A227" s="15"/>
      <c r="B227" s="34"/>
      <c r="X227" s="33"/>
      <c r="Y227" s="33"/>
      <c r="Z227" s="33"/>
    </row>
    <row r="228" spans="1:26" s="17" customFormat="1" x14ac:dyDescent="0.2">
      <c r="A228" s="15"/>
      <c r="B228" s="34"/>
      <c r="X228" s="33"/>
      <c r="Y228" s="33"/>
      <c r="Z228" s="33"/>
    </row>
    <row r="229" spans="1:26" s="17" customFormat="1" x14ac:dyDescent="0.2">
      <c r="A229" s="15"/>
      <c r="B229" s="34"/>
      <c r="X229" s="33"/>
      <c r="Y229" s="33"/>
      <c r="Z229" s="33"/>
    </row>
    <row r="230" spans="1:26" s="17" customFormat="1" x14ac:dyDescent="0.2">
      <c r="A230" s="15"/>
      <c r="B230" s="34"/>
      <c r="X230" s="33"/>
      <c r="Y230" s="33"/>
      <c r="Z230" s="33"/>
    </row>
    <row r="231" spans="1:26" s="17" customFormat="1" x14ac:dyDescent="0.2">
      <c r="A231" s="15"/>
      <c r="B231" s="34"/>
      <c r="X231" s="33"/>
      <c r="Y231" s="33"/>
      <c r="Z231" s="33"/>
    </row>
    <row r="232" spans="1:26" s="17" customFormat="1" x14ac:dyDescent="0.2">
      <c r="A232" s="15"/>
      <c r="B232" s="34"/>
      <c r="X232" s="33"/>
      <c r="Y232" s="33"/>
      <c r="Z232" s="33"/>
    </row>
    <row r="233" spans="1:26" s="17" customFormat="1" x14ac:dyDescent="0.2">
      <c r="A233" s="15"/>
      <c r="B233" s="34"/>
      <c r="X233" s="33"/>
      <c r="Y233" s="33"/>
      <c r="Z233" s="33"/>
    </row>
    <row r="234" spans="1:26" s="17" customFormat="1" x14ac:dyDescent="0.2">
      <c r="A234" s="15"/>
      <c r="B234" s="34"/>
      <c r="X234" s="33"/>
      <c r="Y234" s="33"/>
      <c r="Z234" s="33"/>
    </row>
    <row r="235" spans="1:26" s="17" customFormat="1" x14ac:dyDescent="0.2">
      <c r="A235" s="15"/>
      <c r="B235" s="34"/>
      <c r="X235" s="33"/>
      <c r="Y235" s="33"/>
      <c r="Z235" s="33"/>
    </row>
    <row r="236" spans="1:26" s="17" customFormat="1" x14ac:dyDescent="0.2">
      <c r="A236" s="15"/>
      <c r="B236" s="34"/>
      <c r="X236" s="33"/>
      <c r="Y236" s="33"/>
      <c r="Z236" s="33"/>
    </row>
    <row r="237" spans="1:26" s="17" customFormat="1" x14ac:dyDescent="0.2">
      <c r="A237" s="15"/>
      <c r="B237" s="34"/>
      <c r="X237" s="33"/>
      <c r="Y237" s="33"/>
      <c r="Z237" s="33"/>
    </row>
    <row r="238" spans="1:26" s="17" customFormat="1" x14ac:dyDescent="0.2">
      <c r="A238" s="15"/>
      <c r="B238" s="34"/>
      <c r="X238" s="33"/>
      <c r="Y238" s="33"/>
      <c r="Z238" s="33"/>
    </row>
    <row r="239" spans="1:26" s="17" customFormat="1" x14ac:dyDescent="0.2">
      <c r="A239" s="15"/>
      <c r="B239" s="34"/>
      <c r="X239" s="33"/>
      <c r="Y239" s="33"/>
      <c r="Z239" s="33"/>
    </row>
    <row r="240" spans="1:26" s="17" customFormat="1" x14ac:dyDescent="0.2">
      <c r="A240" s="15"/>
      <c r="B240" s="34"/>
      <c r="X240" s="33"/>
      <c r="Y240" s="33"/>
      <c r="Z240" s="33"/>
    </row>
    <row r="241" spans="1:26" s="17" customFormat="1" x14ac:dyDescent="0.2">
      <c r="A241" s="15"/>
      <c r="B241" s="34"/>
      <c r="X241" s="33"/>
      <c r="Y241" s="33"/>
      <c r="Z241" s="33"/>
    </row>
    <row r="242" spans="1:26" s="17" customFormat="1" x14ac:dyDescent="0.2">
      <c r="A242" s="15"/>
      <c r="B242" s="34"/>
      <c r="X242" s="33"/>
      <c r="Y242" s="33"/>
      <c r="Z242" s="33"/>
    </row>
    <row r="243" spans="1:26" s="17" customFormat="1" x14ac:dyDescent="0.2">
      <c r="A243" s="15"/>
      <c r="B243" s="34"/>
      <c r="X243" s="33"/>
      <c r="Y243" s="33"/>
      <c r="Z243" s="33"/>
    </row>
    <row r="244" spans="1:26" s="17" customFormat="1" x14ac:dyDescent="0.2">
      <c r="A244" s="15"/>
      <c r="B244" s="34"/>
      <c r="X244" s="33"/>
      <c r="Y244" s="33"/>
      <c r="Z244" s="33"/>
    </row>
    <row r="245" spans="1:26" s="17" customFormat="1" x14ac:dyDescent="0.2">
      <c r="A245" s="15"/>
      <c r="B245" s="34"/>
      <c r="X245" s="33"/>
      <c r="Y245" s="33"/>
      <c r="Z245" s="33"/>
    </row>
    <row r="246" spans="1:26" s="17" customFormat="1" x14ac:dyDescent="0.2">
      <c r="A246" s="15"/>
      <c r="B246" s="34"/>
      <c r="X246" s="33"/>
      <c r="Y246" s="33"/>
      <c r="Z246" s="33"/>
    </row>
    <row r="247" spans="1:26" s="17" customFormat="1" x14ac:dyDescent="0.2">
      <c r="A247" s="15"/>
      <c r="B247" s="34"/>
      <c r="X247" s="33"/>
      <c r="Y247" s="33"/>
      <c r="Z247" s="33"/>
    </row>
    <row r="248" spans="1:26" s="17" customFormat="1" x14ac:dyDescent="0.2">
      <c r="A248" s="15"/>
      <c r="B248" s="34"/>
      <c r="X248" s="33"/>
      <c r="Y248" s="33"/>
      <c r="Z248" s="33"/>
    </row>
    <row r="249" spans="1:26" s="17" customFormat="1" x14ac:dyDescent="0.2">
      <c r="A249" s="15"/>
      <c r="B249" s="34"/>
      <c r="X249" s="33"/>
      <c r="Y249" s="33"/>
      <c r="Z249" s="33"/>
    </row>
    <row r="250" spans="1:26" s="17" customFormat="1" x14ac:dyDescent="0.2">
      <c r="A250" s="15"/>
      <c r="B250" s="34"/>
      <c r="X250" s="33"/>
      <c r="Y250" s="33"/>
      <c r="Z250" s="33"/>
    </row>
    <row r="251" spans="1:26" s="17" customFormat="1" x14ac:dyDescent="0.2">
      <c r="A251" s="15"/>
      <c r="B251" s="34"/>
      <c r="X251" s="33"/>
      <c r="Y251" s="33"/>
      <c r="Z251" s="33"/>
    </row>
    <row r="252" spans="1:26" s="17" customFormat="1" x14ac:dyDescent="0.2">
      <c r="A252" s="15"/>
      <c r="B252" s="34"/>
      <c r="X252" s="33"/>
      <c r="Y252" s="33"/>
      <c r="Z252" s="33"/>
    </row>
    <row r="253" spans="1:26" s="17" customFormat="1" x14ac:dyDescent="0.2">
      <c r="A253" s="15"/>
      <c r="B253" s="34"/>
      <c r="X253" s="33"/>
      <c r="Y253" s="33"/>
      <c r="Z253" s="33"/>
    </row>
  </sheetData>
  <mergeCells count="18">
    <mergeCell ref="A218:R218"/>
    <mergeCell ref="A219:R219"/>
    <mergeCell ref="A222:M222"/>
    <mergeCell ref="X1:AA1"/>
    <mergeCell ref="E1:E3"/>
    <mergeCell ref="F1:F3"/>
    <mergeCell ref="G1:H3"/>
    <mergeCell ref="I1:J2"/>
    <mergeCell ref="K1:M2"/>
    <mergeCell ref="N1:P2"/>
    <mergeCell ref="A217:Q217"/>
    <mergeCell ref="B1:B3"/>
    <mergeCell ref="A220:H220"/>
    <mergeCell ref="A221:M221"/>
    <mergeCell ref="Q1:W1"/>
    <mergeCell ref="A1:A3"/>
    <mergeCell ref="C1:C3"/>
    <mergeCell ref="D1:D3"/>
  </mergeCells>
  <phoneticPr fontId="8" type="noConversion"/>
  <pageMargins left="0.75" right="0.75" top="1" bottom="1" header="0.5" footer="0.5"/>
  <pageSetup orientation="portrait" r:id="rId1"/>
  <headerFooter alignWithMargins="0"/>
  <ignoredErrors>
    <ignoredError sqref="E215 W11 W18 W26 W41 W64 W93 W162 W194 W2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Municipal Group</vt:lpstr>
    </vt:vector>
  </TitlesOfParts>
  <Company>Waste Diversion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Lance</dc:creator>
  <cp:lastModifiedBy>Maria Constantinou</cp:lastModifiedBy>
  <dcterms:created xsi:type="dcterms:W3CDTF">2008-02-19T13:48:06Z</dcterms:created>
  <dcterms:modified xsi:type="dcterms:W3CDTF">2016-07-07T14:00:11Z</dcterms:modified>
</cp:coreProperties>
</file>