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24735" windowHeight="12210"/>
  </bookViews>
  <sheets>
    <sheet name="Sheet1" sheetId="1" r:id="rId1"/>
  </sheets>
  <definedNames>
    <definedName name="_xlnm._FilterDatabase" localSheetId="0" hidden="1">Sheet1!$B$1:$B$247</definedName>
  </definedNames>
  <calcPr calcId="145621"/>
</workbook>
</file>

<file path=xl/calcChain.xml><?xml version="1.0" encoding="utf-8"?>
<calcChain xmlns="http://schemas.openxmlformats.org/spreadsheetml/2006/main">
  <c r="AC7" i="1" l="1"/>
  <c r="Y7" i="1"/>
  <c r="Y11" i="1" s="1"/>
  <c r="Y214" i="1"/>
  <c r="Y237" i="1"/>
  <c r="Y176" i="1"/>
  <c r="Y103" i="1"/>
  <c r="Y69" i="1"/>
  <c r="Y44" i="1"/>
  <c r="Y28" i="1"/>
  <c r="Y19" i="1"/>
  <c r="P239" i="1" l="1"/>
  <c r="M239" i="1"/>
  <c r="J239" i="1"/>
  <c r="H239" i="1"/>
  <c r="G239" i="1"/>
  <c r="F239" i="1"/>
  <c r="E239" i="1"/>
  <c r="D239" i="1"/>
  <c r="AC239" i="1" l="1"/>
  <c r="Y239" i="1"/>
</calcChain>
</file>

<file path=xl/sharedStrings.xml><?xml version="1.0" encoding="utf-8"?>
<sst xmlns="http://schemas.openxmlformats.org/spreadsheetml/2006/main" count="604" uniqueCount="275">
  <si>
    <t>MONO, TOWN OF</t>
  </si>
  <si>
    <t>YORK, REGIONAL MUNICIPALITY OF</t>
  </si>
  <si>
    <t>ORILLIA, CITY OF</t>
  </si>
  <si>
    <t>2)</t>
  </si>
  <si>
    <t>HALTON, REGIONAL MUNICIPALITY OF</t>
  </si>
  <si>
    <t>PETERBOROUGH, CITY OF</t>
  </si>
  <si>
    <t>ORANGEVILLE, TOWN OF</t>
  </si>
  <si>
    <t>DURHAM, REGIONAL MUNICIPALITY OF</t>
  </si>
  <si>
    <t>STRATFORD, CITY OF</t>
  </si>
  <si>
    <t>PEEL, REGIONAL MUNICIPALITY OF</t>
  </si>
  <si>
    <t>OTTAWA VALLEY WASTE RECOVERY CENTRE</t>
  </si>
  <si>
    <t>EAST LUTHER GRAND VALLEY, TOWNSHIP OF</t>
  </si>
  <si>
    <t>MINDEN HILLS, TOWNSHIP OF</t>
  </si>
  <si>
    <t>1)</t>
  </si>
  <si>
    <t>2)4)</t>
  </si>
  <si>
    <t>4)</t>
  </si>
  <si>
    <t>WATERLOO, REGIONAL MUNICIPALITY OF</t>
  </si>
  <si>
    <t>SIMCOE, COUNTY OF</t>
  </si>
  <si>
    <t>DYSART ET AL, TOWNSHIP OF</t>
  </si>
  <si>
    <t>2)4)6)</t>
  </si>
  <si>
    <t>6)</t>
  </si>
  <si>
    <t>4)6)</t>
  </si>
  <si>
    <t>HANOVER, TOWN OF</t>
  </si>
  <si>
    <t>SOUTHGATE, TOWNSHIP OF</t>
  </si>
  <si>
    <t>ARNPRIOR, TOWN OF</t>
  </si>
  <si>
    <t>2)4)5)</t>
  </si>
  <si>
    <t>4)5)</t>
  </si>
  <si>
    <t>HAMILTON, CITY OF</t>
  </si>
  <si>
    <t>TORONTO, CITY OF</t>
  </si>
  <si>
    <t>SHELBURNE, TOWN OF</t>
  </si>
  <si>
    <t>HEAD, CLARA AND MARIA, TOWNSHIPS OF</t>
  </si>
  <si>
    <t>BARRIE, CITY OF</t>
  </si>
  <si>
    <t>AYLMER, TOWN OF</t>
  </si>
  <si>
    <t>OXFORD,  RESTRUCTURED COUNTY OF</t>
  </si>
  <si>
    <t>NIAGARA, REGIONAL MUNICIPALITY OF</t>
  </si>
  <si>
    <t>THAMES CENTRE, MUNICIPALITY OF</t>
  </si>
  <si>
    <t>KINGSTON, CITY OF</t>
  </si>
  <si>
    <t>SMITHS FALLS, TOWN OF</t>
  </si>
  <si>
    <t>HARLEY, TOWNSHIP OF</t>
  </si>
  <si>
    <t>BROCKVILLE, CITY OF</t>
  </si>
  <si>
    <t>THE BLUE MOUNTAINS, TOWN OF</t>
  </si>
  <si>
    <t>OWEN SOUND, CITY OF</t>
  </si>
  <si>
    <t>3)4)</t>
  </si>
  <si>
    <t>3)</t>
  </si>
  <si>
    <t>QUINTE WASTE SOLUTIONS</t>
  </si>
  <si>
    <t>KAWARTHA LAKES, CITY OF</t>
  </si>
  <si>
    <t>MCMURRICH/MONTEITH, TOWNSHIP OF</t>
  </si>
  <si>
    <t>5)</t>
  </si>
  <si>
    <t>GREY HIGHLANDS, MUNICIPALITY OF</t>
  </si>
  <si>
    <t>LONDON, CITY OF</t>
  </si>
  <si>
    <t>WELLINGTON, COUNTY OF</t>
  </si>
  <si>
    <t>CENTRAL MANITOULIN, TOWNSHIP OF</t>
  </si>
  <si>
    <t>GREATER SUDBURY, CITY OF</t>
  </si>
  <si>
    <t>NORTHUMBERLAND, COUNTY OF</t>
  </si>
  <si>
    <t>HORTON, TOWNSHIP OF</t>
  </si>
  <si>
    <t>GEORGIAN BLUFFS, TOWNSHIP OF</t>
  </si>
  <si>
    <t>WEST GREY, MUNICIPALITY OF</t>
  </si>
  <si>
    <t>3)6)</t>
  </si>
  <si>
    <t>LANARK HIGHLANDS, TOWNSHIP OF</t>
  </si>
  <si>
    <t>CURVE LAKE FIRST NATION</t>
  </si>
  <si>
    <t>PRINCE, TOWNSHIP OF</t>
  </si>
  <si>
    <t>NORTH GLENGARRY, TOWNSHIP OF</t>
  </si>
  <si>
    <t>EAST GARAFRAXA, TOWNSHIP OF</t>
  </si>
  <si>
    <t>LEEDS AND THE THOUSAND ISLANDS, TOWNSHIP OF</t>
  </si>
  <si>
    <t>ST. THOMAS, CITY OF</t>
  </si>
  <si>
    <t>DRUMMOND-NORTH ELMSLEY, TOWNSHIP OF</t>
  </si>
  <si>
    <t>AUGUSTA, TOWNSHIP OF</t>
  </si>
  <si>
    <t>SARNIA, CITY OF</t>
  </si>
  <si>
    <t>BRANT, COUNTY OF</t>
  </si>
  <si>
    <t>MULMUR, TOWNSHIP OF</t>
  </si>
  <si>
    <t>JOHNSON,  TOWNSHIP OF</t>
  </si>
  <si>
    <t>WHITESTONE, MUNICIPALITY OF</t>
  </si>
  <si>
    <t>CHATHAM-KENT, MUNICIPALITY OF</t>
  </si>
  <si>
    <t>LAURENTIAN HILLS, TOWN OF</t>
  </si>
  <si>
    <t>SEGUIN, TOWNSHIP OF</t>
  </si>
  <si>
    <t>GREATER NAPANEE, TOWNSHIP OF</t>
  </si>
  <si>
    <t>ARMOUR, TOWNSHIP OF</t>
  </si>
  <si>
    <t>HASTINGS HIGHLANDS, MUNICIPALITY OF</t>
  </si>
  <si>
    <t>PETERBOROUGH, COUNTY OF</t>
  </si>
  <si>
    <t>NORTHEASTERN MANITOULIN &amp; ISLANDS, TOWN OF</t>
  </si>
  <si>
    <t>DEEP RIVER, TOWN OF</t>
  </si>
  <si>
    <t>ATIKOKAN, TOWNSHIP OF</t>
  </si>
  <si>
    <t>HIGHLANDS EAST, MUNICIPALITY OF</t>
  </si>
  <si>
    <t>MADAWASKA VALLEY, TOWNSHIP OF</t>
  </si>
  <si>
    <t>LOYALIST, TOWNSHIP OF</t>
  </si>
  <si>
    <t>SAULT STE. MARIE, CITY OF</t>
  </si>
  <si>
    <t>ESPANOLA, TOWN OF</t>
  </si>
  <si>
    <t>DRYDEN, CITY OF</t>
  </si>
  <si>
    <t>PRESCOTT,TOWN OF</t>
  </si>
  <si>
    <t>CLARENCE-ROCKLAND, CITY OF</t>
  </si>
  <si>
    <t>OTTAWA, CITY OF</t>
  </si>
  <si>
    <t>AMARANTH, TOWNSHIP OF</t>
  </si>
  <si>
    <t>ALGONQUIN HIGHLANDS,TOWNSHIP OF</t>
  </si>
  <si>
    <t>MELANCTHON, TOWNSHIP OF</t>
  </si>
  <si>
    <t>KENORA, CITY OF</t>
  </si>
  <si>
    <t>GANANOQUE, TOWN OF</t>
  </si>
  <si>
    <t>MEAFORD, MUNICIPALITY OF</t>
  </si>
  <si>
    <t>CHATSWORTH, TOWNSHIP OF</t>
  </si>
  <si>
    <t>KILLALOE, HAGARTY, AND RICHARDS, TOWNSHIP OF</t>
  </si>
  <si>
    <t>BONNECHERE VALLEY, TOWNSHIP OF</t>
  </si>
  <si>
    <t>CARLETON PLACE, TOWN OF</t>
  </si>
  <si>
    <t>ATHENS, TOWNSHIP OF</t>
  </si>
  <si>
    <t>ESSEX-WINDSOR SOLID WASTE AUTHORITY</t>
  </si>
  <si>
    <t>TRI-NEIGHBOURS</t>
  </si>
  <si>
    <t>POWASSAN, MUNICIPALITY OF</t>
  </si>
  <si>
    <t>NORTH BAY, CITY OF</t>
  </si>
  <si>
    <t>TAY VALLEY, TOWNSHIP OF</t>
  </si>
  <si>
    <t>BAYHAM, MUNICIPALITY OF</t>
  </si>
  <si>
    <t>PERTH, TOWN OF</t>
  </si>
  <si>
    <t>RENFREW, TOWN OF</t>
  </si>
  <si>
    <t>MCKELLAR, TOWNSHIP OF</t>
  </si>
  <si>
    <t>HOWICK, TOWNSHIP OF</t>
  </si>
  <si>
    <t>NORTHERN BRUCE PENINSULA, MUNICIPALITY OF</t>
  </si>
  <si>
    <t>KEARNEY, TOWN OF</t>
  </si>
  <si>
    <t>BLUEWATER RECYCLING ASSOCIATION</t>
  </si>
  <si>
    <t>SIOUX LOOKOUT, TOWN OF</t>
  </si>
  <si>
    <t>BRANTFORD, CITY OF</t>
  </si>
  <si>
    <t>MUSKOKA,  DISTRICT MUNICIPALITY OF</t>
  </si>
  <si>
    <t>STRONG, TOWNSHIP OF</t>
  </si>
  <si>
    <t>SPANISH, TOWN OF</t>
  </si>
  <si>
    <t>NORTH GRENVILLE, MUNICIPALITY OF</t>
  </si>
  <si>
    <t>KILLARNEY, MUNICIPALITY OF</t>
  </si>
  <si>
    <t>MCDOUGALL, MUNICIPALITY OF</t>
  </si>
  <si>
    <t>STONE MILLS, TOWNSHIP OF</t>
  </si>
  <si>
    <t>ADDINGTON HIGHLANDS, TOWNSHIP OF</t>
  </si>
  <si>
    <t>ELIZABETHTOWN-KITLEY, TOWNSHIP OF</t>
  </si>
  <si>
    <t>TIMMINS, CITY OF</t>
  </si>
  <si>
    <t>MCNAB-BRAESIDE, TOWNSHIP OF</t>
  </si>
  <si>
    <t>TARBUTT &amp; TARBUTT ADDITIONAL, TOWNSHIP OF</t>
  </si>
  <si>
    <t>CASEY, TOWNSHIP OF</t>
  </si>
  <si>
    <t>MAGNETAWAN, MUNICIPALITY OF</t>
  </si>
  <si>
    <t>RIDEAU LAKES, TOWNSHIP OF</t>
  </si>
  <si>
    <t>EDWARDSBURGH CARDINAL, TOWNSHIP OF</t>
  </si>
  <si>
    <t>NORFOLK, COUNTY OF</t>
  </si>
  <si>
    <t>ELLIOT LAKE, CITY OF</t>
  </si>
  <si>
    <t>FRONTENAC ISLANDS, TOWNSHIP OF</t>
  </si>
  <si>
    <t>EAST FERRIS, TOWNSHIP OF</t>
  </si>
  <si>
    <t>DESERONTO, TOWN OF</t>
  </si>
  <si>
    <t>WEST ELGIN, MUNICIPALITY OF</t>
  </si>
  <si>
    <t>ASHFIELD-COLBORNE-WAWANOSH, TOWNSHIP OF</t>
  </si>
  <si>
    <t>PERRY, TOWNSHIP OF</t>
  </si>
  <si>
    <t>THE NATION, MUNICIPALITY</t>
  </si>
  <si>
    <t>WEST NIPISSING, MUNICIPALITY OF</t>
  </si>
  <si>
    <t>HALDIMAND, COUNTY OF</t>
  </si>
  <si>
    <t>SOUTHWEST MIDDLESEX, MUNICIPALITY OF</t>
  </si>
  <si>
    <t>BECKWITH, TOWNSHIP OF</t>
  </si>
  <si>
    <t>HILLIARD,  TOWNSHIP OF</t>
  </si>
  <si>
    <t>NORTH HURON, TOWNSHIP OF</t>
  </si>
  <si>
    <t>GUELPH, CITY OF</t>
  </si>
  <si>
    <t>SOUTH STORMONT, TOWNSHIP OF</t>
  </si>
  <si>
    <t>CORNWALL, CITY OF</t>
  </si>
  <si>
    <t>MATTAWA, TOWN OF</t>
  </si>
  <si>
    <t>CASSELMAN,  VILLAGE OF</t>
  </si>
  <si>
    <t>OCONNOR,  TOWNSHIP OF</t>
  </si>
  <si>
    <t>ALFRED AND PLANTAGENET, TOWNSHIP OF</t>
  </si>
  <si>
    <t>BRUCE AREA SOLID WASTE RECYCLING</t>
  </si>
  <si>
    <t>THE ARCHIPELAGO, TOWNSHIP OF</t>
  </si>
  <si>
    <t>FRONT OF YONGE, TOWNSHIP OF</t>
  </si>
  <si>
    <t>PETROLIA, TOWN OF</t>
  </si>
  <si>
    <t>CHISHOLM, TOWNSHIP OF</t>
  </si>
  <si>
    <t>BANCROFT, TOWN OF</t>
  </si>
  <si>
    <t>CARLING, TOWNSHIP OF</t>
  </si>
  <si>
    <t>NORTH STORMONT, TOWNSHIP OF</t>
  </si>
  <si>
    <t>MERRICKVILLE-WOLFORD, VILLAGE OF</t>
  </si>
  <si>
    <t>PARRY SOUND, TOWN OF</t>
  </si>
  <si>
    <t>CENTRAL ELGIN, MUNICIPALITY OF</t>
  </si>
  <si>
    <t>CARLOW MAYO, TOWNSHIP OF</t>
  </si>
  <si>
    <t>KERNS, TOWNSHIP OF</t>
  </si>
  <si>
    <t>MISSISSIPPI MILLS, TOWN OF</t>
  </si>
  <si>
    <t>HURON SHORES,  MUNICIPALITY OF</t>
  </si>
  <si>
    <t>MACHAR, TOWNSHIP OF</t>
  </si>
  <si>
    <t>HUDSON, TOWNSHIP OF</t>
  </si>
  <si>
    <t>NEEBING, MUNICIPALITY OF</t>
  </si>
  <si>
    <t>MARATHON,  TOWN OF</t>
  </si>
  <si>
    <t>BRUDENELL, LYNDOCH AND RAGLAN, TOWNSHIP OF</t>
  </si>
  <si>
    <t>SUNDRIDGE, VILLAGE OF</t>
  </si>
  <si>
    <t>THUNDER BAY, CITY OF</t>
  </si>
  <si>
    <t>ST.CHARLES, MUNICIPALITY OF</t>
  </si>
  <si>
    <t>ADMASTON/BROMLEY, TOWNSHIP OF</t>
  </si>
  <si>
    <t>NORTH FRONTENAC, TOWNSHIP OF</t>
  </si>
  <si>
    <t>ST. CLAIR, TOWNSHIP OF</t>
  </si>
  <si>
    <t>GREATER MADAWASKA, TOWNSHIP OF</t>
  </si>
  <si>
    <t>CENTRAL FRONTENAC, TOWNSHIP OF</t>
  </si>
  <si>
    <t>SABLES-SPANISH RIVERS, TOWNSHIP OF</t>
  </si>
  <si>
    <t>SOUTH FRONTENAC, TOWNSHIP OF</t>
  </si>
  <si>
    <t>MONTAGUE, TOWNSHIP OF</t>
  </si>
  <si>
    <t>CHIPPEWAS OF RAMA FIRST NATION</t>
  </si>
  <si>
    <t>SOUTH GLENGARRY, TOWNSHIP OF</t>
  </si>
  <si>
    <t>PAPINEAU-CAMERON, TOWNSHIP OF</t>
  </si>
  <si>
    <t>SOUTHWOLD, TOWNSHIP OF</t>
  </si>
  <si>
    <t>NORTH DUNDAS, TOWNSHIP OF</t>
  </si>
  <si>
    <t>CALLANDER, MUNICIPALITY OF</t>
  </si>
  <si>
    <t>DUTTON-DUNWICH, MUNICIPALITY OF</t>
  </si>
  <si>
    <t>KIRKLAND LAKE, TOWN OF</t>
  </si>
  <si>
    <t>RUSSELL, TOWNSHIP OF</t>
  </si>
  <si>
    <t>MOHAWKS OF THE BAY OF QUINTE</t>
  </si>
  <si>
    <t>PLYMPTON-WYOMING, TOWN OF</t>
  </si>
  <si>
    <t>NAIRN &amp; HYMAN, TOWNSHIP OF</t>
  </si>
  <si>
    <t>MACDONALD, MEREDITH &amp; ABERDEEN ADDITIONAL, TOWNSHIP OF</t>
  </si>
  <si>
    <t>BLACK RIVER-MATHESON,  TOWNSHIP OF</t>
  </si>
  <si>
    <t>SHUNIAH, MUNICIPALITY OF</t>
  </si>
  <si>
    <t>HAWKESBURY JOINT RECYCLING</t>
  </si>
  <si>
    <t>EMO, TOWNSHIP OF</t>
  </si>
  <si>
    <t>COCHRANE TEMISKAMING WASTE MANAGEMENT BOARD</t>
  </si>
  <si>
    <t>OLIVER PAIPOONGE,  MUNICIPALITY OF</t>
  </si>
  <si>
    <t>MALAHIDE, TOWNSHIP OF</t>
  </si>
  <si>
    <t>WIKWEMIKONG UNCEDED INDIAN RESERVE</t>
  </si>
  <si>
    <t>BALDWIN, TOWNSHIP OF</t>
  </si>
  <si>
    <t>RAINY RIVER, TOWN OF</t>
  </si>
  <si>
    <t>CHIPPEWAS OF KETTLE AND STONY POINT FIRST NATIONS</t>
  </si>
  <si>
    <t>GILLIES, TOWNSHIP OF</t>
  </si>
  <si>
    <t>WALPOLE ISLAND FIRST NATION</t>
  </si>
  <si>
    <t>CALVIN, MUNICIPALITY OF</t>
  </si>
  <si>
    <t>ENNISKILLEN, TOWNSHIP OF</t>
  </si>
  <si>
    <t>SOUTH DUNDAS, TOWNSHIP OF</t>
  </si>
  <si>
    <t>SAGAMOK ANISHNAWBEK FIRST NATION</t>
  </si>
  <si>
    <t>CONMEE,  TOWNSHIP OF</t>
  </si>
  <si>
    <t>BONFIELD, TOWNSHIP OF</t>
  </si>
  <si>
    <t>RAINY RIVER FIRST NATIONS</t>
  </si>
  <si>
    <t>SERPENT RIVER FIRST NATIONS</t>
  </si>
  <si>
    <t>BLIND RIVER, TOWN OF</t>
  </si>
  <si>
    <t>SAULT NORTH WASTE MANAGEMENT COUNCIL</t>
  </si>
  <si>
    <t>SIOUX NARROWS NESTOR FALLS, TOWNSHIP OF</t>
  </si>
  <si>
    <t>MISSISSAUGAS OF THE NEW CREDIT FIRST NATION</t>
  </si>
  <si>
    <t>CHIPPEWAS OF GEORGINA ISLAND</t>
  </si>
  <si>
    <t>CHIPPEWAS OF NAWASH FIRST NATION</t>
  </si>
  <si>
    <t>CHARLTON AND DACK, MUNICIPALITY OF</t>
  </si>
  <si>
    <t>WHITEWATER REGION, TOWNSHIP OF</t>
  </si>
  <si>
    <t>FORT FRANCES, TOWN OF</t>
  </si>
  <si>
    <t>Municipality</t>
  </si>
  <si>
    <t>Total Reported Single Family Households Including Seasonal Households</t>
  </si>
  <si>
    <t>Reported Multi-Family Households</t>
  </si>
  <si>
    <t>Reported Seasonal Households</t>
  </si>
  <si>
    <t>Reported Population</t>
  </si>
  <si>
    <r>
      <t xml:space="preserve">Reported Population + Calculated Seasonal Population   </t>
    </r>
    <r>
      <rPr>
        <b/>
        <sz val="10"/>
        <rFont val="Arial"/>
        <family val="2"/>
      </rPr>
      <t xml:space="preserve">                 </t>
    </r>
  </si>
  <si>
    <t>Total Residential Waste Generated</t>
  </si>
  <si>
    <t xml:space="preserve">Total Residential Waste Diverted </t>
  </si>
  <si>
    <t>Total Residential Waste Disposed</t>
  </si>
  <si>
    <t>Residential Waste Diverted</t>
  </si>
  <si>
    <t>Residential Waste Disposed</t>
  </si>
  <si>
    <t>P.C.</t>
  </si>
  <si>
    <t>Residential Deposit Return Program</t>
  </si>
  <si>
    <t>Residential Reuse</t>
  </si>
  <si>
    <t>Residential On Property</t>
  </si>
  <si>
    <t>Residential Recyclables Diverted</t>
  </si>
  <si>
    <t>Residential Organics Diverted</t>
  </si>
  <si>
    <t>Residential MHSW Treatment / Reuse / Recycling</t>
  </si>
  <si>
    <t>Total Residential Diversion Rate</t>
  </si>
  <si>
    <t>Residential EFW</t>
  </si>
  <si>
    <t>Residential Hazardous Waste Disposal</t>
  </si>
  <si>
    <t>Residential Landfill</t>
  </si>
  <si>
    <t>Total Residential Disposal Rate</t>
  </si>
  <si>
    <t>Tonnes</t>
  </si>
  <si>
    <r>
      <t>Kg/Cap</t>
    </r>
    <r>
      <rPr>
        <b/>
        <vertAlign val="superscript"/>
        <sz val="10"/>
        <rFont val="Arial"/>
        <family val="2"/>
      </rPr>
      <t xml:space="preserve"> </t>
    </r>
  </si>
  <si>
    <t>Kg/Cap</t>
  </si>
  <si>
    <t>%</t>
  </si>
  <si>
    <t>Muni Grouping</t>
  </si>
  <si>
    <t>Totals &gt;</t>
  </si>
  <si>
    <t>Large Urban</t>
  </si>
  <si>
    <t>Urban Regional</t>
  </si>
  <si>
    <t>Medium Urban</t>
  </si>
  <si>
    <t>Rural Regional</t>
  </si>
  <si>
    <t>Small Urban</t>
  </si>
  <si>
    <t>Rural Collection - North</t>
  </si>
  <si>
    <t>Rural Collection - South</t>
  </si>
  <si>
    <t>Rural Depot - North</t>
  </si>
  <si>
    <t>Rural Depot - South</t>
  </si>
  <si>
    <t>Average&gt;</t>
  </si>
  <si>
    <r>
      <t>2)</t>
    </r>
    <r>
      <rPr>
        <sz val="10"/>
        <rFont val="Times New Roman"/>
        <family val="1"/>
      </rPr>
      <t xml:space="preserve"> Per capita waste generation above 450 kg likely indicates either over reporting of waste disposed and/or materials diverted or under reporting of population and/or, where reported, seasonal households. </t>
    </r>
  </si>
  <si>
    <r>
      <t>3)</t>
    </r>
    <r>
      <rPr>
        <sz val="10"/>
        <rFont val="Times New Roman"/>
        <family val="1"/>
      </rPr>
      <t xml:space="preserve"> Removed estimated yard waste tonnes and replaced with municipal group average.</t>
    </r>
  </si>
  <si>
    <r>
      <t>4)</t>
    </r>
    <r>
      <rPr>
        <sz val="10"/>
        <rFont val="Times New Roman"/>
        <family val="1"/>
      </rPr>
      <t xml:space="preserve"> Includes calculated garbage tonnes based on Municipal Group average for municipalities not reporting garbage tonnes, municipalities reporting partial garbage tonnes and municipalities reporting estimated garbage tonnes.</t>
    </r>
  </si>
  <si>
    <r>
      <t>5)</t>
    </r>
    <r>
      <rPr>
        <sz val="10"/>
        <rFont val="Times New Roman"/>
        <family val="1"/>
      </rPr>
      <t xml:space="preserve"> Includes MHSW tonnes reported by another municipality or association.</t>
    </r>
  </si>
  <si>
    <r>
      <rPr>
        <vertAlign val="superscript"/>
        <sz val="10"/>
        <color theme="1"/>
        <rFont val="Times New Roman"/>
        <family val="1"/>
      </rPr>
      <t>6)</t>
    </r>
    <r>
      <rPr>
        <sz val="10"/>
        <color theme="1"/>
        <rFont val="Times New Roman"/>
        <family val="1"/>
      </rPr>
      <t xml:space="preserve"> Removed Other Recyclable estimates and replaced with municipal Group average</t>
    </r>
  </si>
  <si>
    <t xml:space="preserve"> </t>
  </si>
  <si>
    <r>
      <t>1)</t>
    </r>
    <r>
      <rPr>
        <sz val="10"/>
        <rFont val="Times New Roman"/>
        <family val="1"/>
      </rPr>
      <t xml:space="preserve"> Includes population reported by the municipality plus a calculated seasonal population using 2.5 people per regular household - 1 seasonal household = 1/6 regular household - Seasonal households were used for per capita calculations where available.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</si>
</sst>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name val="MS Sans Serif"/>
      <family val="2"/>
    </font>
    <font>
      <vertAlign val="superscript"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color rgb="FF00B050"/>
      <name val="Arial"/>
      <family val="2"/>
    </font>
    <font>
      <vertAlign val="superscript"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0"/>
      <color theme="1"/>
      <name val="Arial"/>
      <family val="2"/>
    </font>
    <font>
      <sz val="10"/>
      <color rgb="FF00B05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indexed="13"/>
        <bgColor indexed="64"/>
      </patternFill>
    </fill>
  </fills>
  <borders count="10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 style="medium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/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4.9989318521683403E-2"/>
      </left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1" tint="4.9989318521683403E-2"/>
      </left>
      <right style="medium">
        <color indexed="64"/>
      </right>
      <top style="thin">
        <color theme="1" tint="4.9989318521683403E-2"/>
      </top>
      <bottom style="thin">
        <color theme="1" tint="4.9989318521683403E-2"/>
      </bottom>
      <diagonal/>
    </border>
    <border>
      <left/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71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3" fontId="2" fillId="0" borderId="0" applyFont="0" applyFill="0" applyBorder="0" applyAlignment="0" applyProtection="0"/>
    <xf numFmtId="3" fontId="2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5" fillId="0" borderId="0"/>
    <xf numFmtId="0" fontId="2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3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3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/>
  </cellStyleXfs>
  <cellXfs count="454">
    <xf numFmtId="0" fontId="0" fillId="0" borderId="0" xfId="0"/>
    <xf numFmtId="0" fontId="26" fillId="24" borderId="23" xfId="0" applyFont="1" applyFill="1" applyBorder="1" applyAlignment="1">
      <alignment horizontal="left" vertical="center"/>
    </xf>
    <xf numFmtId="0" fontId="30" fillId="24" borderId="44" xfId="0" applyFont="1" applyFill="1" applyBorder="1" applyAlignment="1">
      <alignment horizontal="left" vertical="center"/>
    </xf>
    <xf numFmtId="0" fontId="30" fillId="24" borderId="39" xfId="0" applyFont="1" applyFill="1" applyBorder="1" applyAlignment="1">
      <alignment horizontal="left" vertical="center"/>
    </xf>
    <xf numFmtId="4" fontId="23" fillId="26" borderId="35" xfId="0" applyNumberFormat="1" applyFont="1" applyFill="1" applyBorder="1" applyAlignment="1">
      <alignment horizontal="right" vertical="center" wrapText="1"/>
    </xf>
    <xf numFmtId="0" fontId="20" fillId="24" borderId="44" xfId="0" applyFont="1" applyFill="1" applyBorder="1" applyAlignment="1">
      <alignment horizontal="center" vertical="center" wrapText="1"/>
    </xf>
    <xf numFmtId="3" fontId="26" fillId="24" borderId="44" xfId="0" applyNumberFormat="1" applyFont="1" applyFill="1" applyBorder="1" applyAlignment="1">
      <alignment horizontal="left" vertical="center" wrapText="1"/>
    </xf>
    <xf numFmtId="10" fontId="29" fillId="24" borderId="44" xfId="0" applyNumberFormat="1" applyFont="1" applyFill="1" applyBorder="1" applyAlignment="1">
      <alignment horizontal="center" vertical="center"/>
    </xf>
    <xf numFmtId="10" fontId="31" fillId="24" borderId="40" xfId="0" applyNumberFormat="1" applyFont="1" applyFill="1" applyBorder="1" applyAlignment="1">
      <alignment horizontal="center" vertical="center" wrapText="1"/>
    </xf>
    <xf numFmtId="10" fontId="29" fillId="24" borderId="39" xfId="0" applyNumberFormat="1" applyFont="1" applyFill="1" applyBorder="1" applyAlignment="1">
      <alignment horizontal="center" vertical="center"/>
    </xf>
    <xf numFmtId="0" fontId="20" fillId="24" borderId="39" xfId="0" applyFont="1" applyFill="1" applyBorder="1" applyAlignment="1">
      <alignment horizontal="center" vertical="center" wrapText="1"/>
    </xf>
    <xf numFmtId="4" fontId="22" fillId="24" borderId="40" xfId="0" applyNumberFormat="1" applyFont="1" applyFill="1" applyBorder="1" applyAlignment="1">
      <alignment horizontal="right" vertical="center" wrapText="1"/>
    </xf>
    <xf numFmtId="4" fontId="22" fillId="24" borderId="47" xfId="0" applyNumberFormat="1" applyFont="1" applyFill="1" applyBorder="1" applyAlignment="1">
      <alignment horizontal="right" vertical="center" wrapText="1"/>
    </xf>
    <xf numFmtId="3" fontId="24" fillId="0" borderId="39" xfId="0" applyNumberFormat="1" applyFont="1" applyFill="1" applyBorder="1" applyAlignment="1" applyProtection="1">
      <alignment horizontal="right" vertical="center" wrapText="1"/>
    </xf>
    <xf numFmtId="10" fontId="31" fillId="25" borderId="44" xfId="0" applyNumberFormat="1" applyFont="1" applyFill="1" applyBorder="1" applyAlignment="1">
      <alignment horizontal="center" vertical="center" wrapText="1"/>
    </xf>
    <xf numFmtId="10" fontId="20" fillId="24" borderId="45" xfId="0" applyNumberFormat="1" applyFont="1" applyFill="1" applyBorder="1" applyAlignment="1">
      <alignment horizontal="center" vertical="center" wrapText="1"/>
    </xf>
    <xf numFmtId="4" fontId="22" fillId="24" borderId="44" xfId="0" applyNumberFormat="1" applyFont="1" applyFill="1" applyBorder="1" applyAlignment="1">
      <alignment horizontal="right" vertical="center" wrapText="1"/>
    </xf>
    <xf numFmtId="4" fontId="22" fillId="24" borderId="43" xfId="0" applyNumberFormat="1" applyFont="1" applyFill="1" applyBorder="1" applyAlignment="1">
      <alignment horizontal="right" vertical="center" wrapText="1"/>
    </xf>
    <xf numFmtId="3" fontId="24" fillId="0" borderId="42" xfId="0" applyNumberFormat="1" applyFont="1" applyFill="1" applyBorder="1" applyAlignment="1" applyProtection="1">
      <alignment horizontal="right" vertical="center" wrapText="1"/>
    </xf>
    <xf numFmtId="3" fontId="26" fillId="24" borderId="37" xfId="0" applyNumberFormat="1" applyFont="1" applyFill="1" applyBorder="1" applyAlignment="1">
      <alignment horizontal="left" vertical="center" wrapText="1"/>
    </xf>
    <xf numFmtId="0" fontId="21" fillId="24" borderId="34" xfId="0" applyFont="1" applyFill="1" applyBorder="1" applyAlignment="1">
      <alignment horizontal="left" vertical="center" wrapText="1"/>
    </xf>
    <xf numFmtId="0" fontId="26" fillId="24" borderId="37" xfId="0" applyFont="1" applyFill="1" applyBorder="1" applyAlignment="1">
      <alignment horizontal="left" vertical="center"/>
    </xf>
    <xf numFmtId="0" fontId="30" fillId="24" borderId="37" xfId="0" applyFont="1" applyFill="1" applyBorder="1" applyAlignment="1">
      <alignment horizontal="left" vertical="center"/>
    </xf>
    <xf numFmtId="10" fontId="29" fillId="24" borderId="25" xfId="0" applyNumberFormat="1" applyFont="1" applyFill="1" applyBorder="1" applyAlignment="1">
      <alignment horizontal="center" vertical="center"/>
    </xf>
    <xf numFmtId="10" fontId="29" fillId="24" borderId="37" xfId="0" applyNumberFormat="1" applyFont="1" applyFill="1" applyBorder="1" applyAlignment="1">
      <alignment horizontal="center" vertical="center"/>
    </xf>
    <xf numFmtId="10" fontId="29" fillId="24" borderId="36" xfId="0" applyNumberFormat="1" applyFont="1" applyFill="1" applyBorder="1" applyAlignment="1">
      <alignment horizontal="center" vertical="center"/>
    </xf>
    <xf numFmtId="10" fontId="29" fillId="24" borderId="0" xfId="0" applyNumberFormat="1" applyFont="1" applyFill="1" applyBorder="1" applyAlignment="1">
      <alignment horizontal="center" vertical="center"/>
    </xf>
    <xf numFmtId="10" fontId="23" fillId="0" borderId="34" xfId="0" applyNumberFormat="1" applyFont="1" applyFill="1" applyBorder="1" applyAlignment="1">
      <alignment horizontal="center" vertical="center" wrapText="1"/>
    </xf>
    <xf numFmtId="0" fontId="26" fillId="24" borderId="24" xfId="0" applyFont="1" applyFill="1" applyBorder="1" applyAlignment="1">
      <alignment horizontal="left" vertical="center"/>
    </xf>
    <xf numFmtId="0" fontId="26" fillId="24" borderId="14" xfId="0" applyFont="1" applyFill="1" applyBorder="1" applyAlignment="1">
      <alignment horizontal="left" vertical="center" wrapText="1"/>
    </xf>
    <xf numFmtId="0" fontId="0" fillId="0" borderId="0" xfId="0" applyFill="1" applyBorder="1"/>
    <xf numFmtId="10" fontId="22" fillId="24" borderId="25" xfId="0" applyNumberFormat="1" applyFont="1" applyFill="1" applyBorder="1" applyAlignment="1">
      <alignment horizontal="center" vertical="center"/>
    </xf>
    <xf numFmtId="10" fontId="22" fillId="24" borderId="37" xfId="0" applyNumberFormat="1" applyFont="1" applyFill="1" applyBorder="1" applyAlignment="1">
      <alignment horizontal="center" vertical="center"/>
    </xf>
    <xf numFmtId="0" fontId="20" fillId="24" borderId="37" xfId="0" applyFont="1" applyFill="1" applyBorder="1" applyAlignment="1">
      <alignment horizontal="center" vertical="center" wrapText="1"/>
    </xf>
    <xf numFmtId="0" fontId="20" fillId="24" borderId="36" xfId="0" applyFont="1" applyFill="1" applyBorder="1" applyAlignment="1">
      <alignment horizontal="center" vertical="center" wrapText="1"/>
    </xf>
    <xf numFmtId="4" fontId="24" fillId="0" borderId="32" xfId="0" applyNumberFormat="1" applyFont="1" applyFill="1" applyBorder="1" applyAlignment="1" applyProtection="1">
      <alignment horizontal="right" vertical="center" wrapText="1"/>
    </xf>
    <xf numFmtId="10" fontId="22" fillId="24" borderId="34" xfId="0" applyNumberFormat="1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4" fontId="1" fillId="0" borderId="0" xfId="0" applyNumberFormat="1" applyFont="1"/>
    <xf numFmtId="4" fontId="1" fillId="0" borderId="29" xfId="0" applyNumberFormat="1" applyFont="1" applyBorder="1" applyAlignment="1">
      <alignment horizontal="right" vertical="center"/>
    </xf>
    <xf numFmtId="0" fontId="0" fillId="0" borderId="41" xfId="0" applyFill="1" applyBorder="1"/>
    <xf numFmtId="10" fontId="20" fillId="0" borderId="20" xfId="0" applyNumberFormat="1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 wrapText="1"/>
    </xf>
    <xf numFmtId="3" fontId="24" fillId="0" borderId="61" xfId="0" applyNumberFormat="1" applyFont="1" applyFill="1" applyBorder="1" applyAlignment="1" applyProtection="1">
      <alignment horizontal="right" vertical="center" wrapText="1"/>
    </xf>
    <xf numFmtId="0" fontId="26" fillId="24" borderId="36" xfId="0" applyFont="1" applyFill="1" applyBorder="1" applyAlignment="1">
      <alignment horizontal="left" vertical="center"/>
    </xf>
    <xf numFmtId="3" fontId="24" fillId="0" borderId="64" xfId="0" applyNumberFormat="1" applyFont="1" applyFill="1" applyBorder="1" applyAlignment="1" applyProtection="1">
      <alignment horizontal="right" vertical="center" wrapText="1"/>
    </xf>
    <xf numFmtId="4" fontId="22" fillId="24" borderId="49" xfId="0" applyNumberFormat="1" applyFont="1" applyFill="1" applyBorder="1" applyAlignment="1">
      <alignment horizontal="right" vertical="center" wrapText="1"/>
    </xf>
    <xf numFmtId="0" fontId="26" fillId="24" borderId="58" xfId="0" applyFont="1" applyFill="1" applyBorder="1" applyAlignment="1">
      <alignment horizontal="left" vertical="center"/>
    </xf>
    <xf numFmtId="4" fontId="22" fillId="24" borderId="66" xfId="0" applyNumberFormat="1" applyFont="1" applyFill="1" applyBorder="1" applyAlignment="1">
      <alignment horizontal="right" vertical="center" wrapText="1"/>
    </xf>
    <xf numFmtId="0" fontId="20" fillId="24" borderId="58" xfId="0" applyFont="1" applyFill="1" applyBorder="1" applyAlignment="1">
      <alignment horizontal="center" vertical="center" wrapText="1"/>
    </xf>
    <xf numFmtId="10" fontId="22" fillId="0" borderId="34" xfId="0" applyNumberFormat="1" applyFont="1" applyBorder="1" applyAlignment="1">
      <alignment horizontal="center" vertical="center"/>
    </xf>
    <xf numFmtId="0" fontId="26" fillId="24" borderId="37" xfId="0" applyFont="1" applyFill="1" applyBorder="1" applyAlignment="1">
      <alignment horizontal="left" vertical="center" wrapText="1"/>
    </xf>
    <xf numFmtId="3" fontId="26" fillId="24" borderId="39" xfId="0" applyNumberFormat="1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4" fontId="20" fillId="0" borderId="12" xfId="0" applyNumberFormat="1" applyFont="1" applyFill="1" applyBorder="1" applyAlignment="1">
      <alignment horizontal="center" vertical="center" wrapText="1"/>
    </xf>
    <xf numFmtId="4" fontId="20" fillId="24" borderId="12" xfId="0" applyNumberFormat="1" applyFont="1" applyFill="1" applyBorder="1" applyAlignment="1">
      <alignment horizontal="center" vertical="center" wrapText="1"/>
    </xf>
    <xf numFmtId="0" fontId="20" fillId="24" borderId="12" xfId="0" applyFont="1" applyFill="1" applyBorder="1" applyAlignment="1">
      <alignment horizontal="center" vertical="center" wrapText="1"/>
    </xf>
    <xf numFmtId="10" fontId="20" fillId="0" borderId="12" xfId="0" applyNumberFormat="1" applyFont="1" applyFill="1" applyBorder="1" applyAlignment="1">
      <alignment horizontal="center" vertical="center" wrapText="1"/>
    </xf>
    <xf numFmtId="164" fontId="31" fillId="0" borderId="12" xfId="0" applyNumberFormat="1" applyFont="1" applyFill="1" applyBorder="1" applyAlignment="1">
      <alignment horizontal="center" vertical="center" wrapText="1"/>
    </xf>
    <xf numFmtId="10" fontId="20" fillId="0" borderId="19" xfId="0" applyNumberFormat="1" applyFont="1" applyFill="1" applyBorder="1" applyAlignment="1">
      <alignment horizontal="center" vertical="center" wrapText="1"/>
    </xf>
    <xf numFmtId="164" fontId="20" fillId="28" borderId="89" xfId="0" applyNumberFormat="1" applyFont="1" applyFill="1" applyBorder="1" applyAlignment="1">
      <alignment horizontal="center" vertical="center"/>
    </xf>
    <xf numFmtId="164" fontId="20" fillId="28" borderId="52" xfId="0" applyNumberFormat="1" applyFont="1" applyFill="1" applyBorder="1" applyAlignment="1">
      <alignment horizontal="center" vertical="center"/>
    </xf>
    <xf numFmtId="164" fontId="20" fillId="28" borderId="58" xfId="0" applyNumberFormat="1" applyFont="1" applyFill="1" applyBorder="1" applyAlignment="1">
      <alignment horizontal="center" vertical="center"/>
    </xf>
    <xf numFmtId="10" fontId="31" fillId="24" borderId="42" xfId="0" applyNumberFormat="1" applyFont="1" applyFill="1" applyBorder="1" applyAlignment="1">
      <alignment horizontal="center" vertical="center" wrapText="1"/>
    </xf>
    <xf numFmtId="0" fontId="30" fillId="24" borderId="42" xfId="0" applyFont="1" applyFill="1" applyBorder="1" applyAlignment="1">
      <alignment horizontal="left" vertical="center"/>
    </xf>
    <xf numFmtId="0" fontId="30" fillId="24" borderId="84" xfId="0" applyFont="1" applyFill="1" applyBorder="1" applyAlignment="1">
      <alignment horizontal="left" vertical="center"/>
    </xf>
    <xf numFmtId="4" fontId="23" fillId="26" borderId="65" xfId="0" applyNumberFormat="1" applyFont="1" applyFill="1" applyBorder="1" applyAlignment="1">
      <alignment horizontal="right" vertical="center" wrapText="1"/>
    </xf>
    <xf numFmtId="10" fontId="20" fillId="24" borderId="89" xfId="0" applyNumberFormat="1" applyFont="1" applyFill="1" applyBorder="1" applyAlignment="1">
      <alignment horizontal="center" vertical="center" wrapText="1"/>
    </xf>
    <xf numFmtId="0" fontId="30" fillId="24" borderId="89" xfId="0" applyFont="1" applyFill="1" applyBorder="1" applyAlignment="1">
      <alignment horizontal="left" vertical="center"/>
    </xf>
    <xf numFmtId="0" fontId="23" fillId="27" borderId="101" xfId="366" applyFont="1" applyFill="1" applyBorder="1" applyAlignment="1">
      <alignment vertical="center" wrapText="1"/>
    </xf>
    <xf numFmtId="10" fontId="20" fillId="24" borderId="29" xfId="0" applyNumberFormat="1" applyFont="1" applyFill="1" applyBorder="1" applyAlignment="1">
      <alignment horizontal="center" vertical="center" wrapText="1"/>
    </xf>
    <xf numFmtId="10" fontId="20" fillId="24" borderId="44" xfId="0" applyNumberFormat="1" applyFont="1" applyFill="1" applyBorder="1" applyAlignment="1">
      <alignment horizontal="center" vertical="center" wrapText="1"/>
    </xf>
    <xf numFmtId="10" fontId="20" fillId="25" borderId="52" xfId="0" applyNumberFormat="1" applyFont="1" applyFill="1" applyBorder="1" applyAlignment="1">
      <alignment horizontal="center" vertical="center" wrapText="1"/>
    </xf>
    <xf numFmtId="10" fontId="20" fillId="24" borderId="52" xfId="0" applyNumberFormat="1" applyFont="1" applyFill="1" applyBorder="1" applyAlignment="1">
      <alignment horizontal="center" vertical="center" wrapText="1"/>
    </xf>
    <xf numFmtId="10" fontId="20" fillId="24" borderId="66" xfId="0" applyNumberFormat="1" applyFont="1" applyFill="1" applyBorder="1" applyAlignment="1">
      <alignment horizontal="center" vertical="center" wrapText="1"/>
    </xf>
    <xf numFmtId="10" fontId="29" fillId="24" borderId="32" xfId="0" applyNumberFormat="1" applyFont="1" applyFill="1" applyBorder="1" applyAlignment="1">
      <alignment horizontal="center" vertical="center"/>
    </xf>
    <xf numFmtId="3" fontId="26" fillId="24" borderId="32" xfId="0" applyNumberFormat="1" applyFont="1" applyFill="1" applyBorder="1" applyAlignment="1">
      <alignment horizontal="left" vertical="center" wrapText="1"/>
    </xf>
    <xf numFmtId="0" fontId="20" fillId="24" borderId="32" xfId="0" applyFont="1" applyFill="1" applyBorder="1" applyAlignment="1">
      <alignment horizontal="center" vertical="center" wrapText="1"/>
    </xf>
    <xf numFmtId="0" fontId="30" fillId="24" borderId="32" xfId="0" applyFont="1" applyFill="1" applyBorder="1" applyAlignment="1">
      <alignment horizontal="left" vertical="center"/>
    </xf>
    <xf numFmtId="4" fontId="22" fillId="24" borderId="32" xfId="0" applyNumberFormat="1" applyFont="1" applyFill="1" applyBorder="1" applyAlignment="1">
      <alignment horizontal="right" vertical="center" wrapText="1"/>
    </xf>
    <xf numFmtId="0" fontId="26" fillId="24" borderId="36" xfId="0" applyFont="1" applyFill="1" applyBorder="1" applyAlignment="1">
      <alignment horizontal="left" vertical="center" wrapText="1"/>
    </xf>
    <xf numFmtId="0" fontId="26" fillId="24" borderId="32" xfId="0" applyFont="1" applyFill="1" applyBorder="1" applyAlignment="1">
      <alignment horizontal="left" vertical="center"/>
    </xf>
    <xf numFmtId="4" fontId="22" fillId="24" borderId="37" xfId="0" applyNumberFormat="1" applyFont="1" applyFill="1" applyBorder="1" applyAlignment="1">
      <alignment horizontal="right" vertical="center" wrapText="1"/>
    </xf>
    <xf numFmtId="0" fontId="30" fillId="24" borderId="99" xfId="0" applyFont="1" applyFill="1" applyBorder="1" applyAlignment="1">
      <alignment horizontal="left" vertical="center"/>
    </xf>
    <xf numFmtId="4" fontId="22" fillId="24" borderId="38" xfId="0" applyNumberFormat="1" applyFont="1" applyFill="1" applyBorder="1" applyAlignment="1">
      <alignment horizontal="right" vertical="center" wrapText="1"/>
    </xf>
    <xf numFmtId="3" fontId="24" fillId="0" borderId="99" xfId="0" applyNumberFormat="1" applyFont="1" applyFill="1" applyBorder="1" applyAlignment="1" applyProtection="1">
      <alignment horizontal="right" vertical="center" wrapText="1"/>
    </xf>
    <xf numFmtId="0" fontId="23" fillId="27" borderId="98" xfId="366" applyFont="1" applyFill="1" applyBorder="1" applyAlignment="1">
      <alignment vertical="center" wrapText="1"/>
    </xf>
    <xf numFmtId="0" fontId="23" fillId="27" borderId="77" xfId="366" applyFont="1" applyFill="1" applyBorder="1" applyAlignment="1">
      <alignment vertical="center" wrapText="1"/>
    </xf>
    <xf numFmtId="0" fontId="26" fillId="24" borderId="12" xfId="0" applyFont="1" applyFill="1" applyBorder="1" applyAlignment="1">
      <alignment horizontal="left" vertical="center"/>
    </xf>
    <xf numFmtId="0" fontId="26" fillId="24" borderId="23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10" fontId="22" fillId="24" borderId="66" xfId="0" applyNumberFormat="1" applyFont="1" applyFill="1" applyBorder="1" applyAlignment="1">
      <alignment horizontal="center" vertical="center"/>
    </xf>
    <xf numFmtId="3" fontId="26" fillId="24" borderId="66" xfId="0" applyNumberFormat="1" applyFont="1" applyFill="1" applyBorder="1" applyAlignment="1">
      <alignment horizontal="left" vertical="center" wrapText="1"/>
    </xf>
    <xf numFmtId="0" fontId="20" fillId="24" borderId="66" xfId="0" applyFont="1" applyFill="1" applyBorder="1" applyAlignment="1">
      <alignment horizontal="center" vertical="center" wrapText="1"/>
    </xf>
    <xf numFmtId="0" fontId="26" fillId="24" borderId="66" xfId="0" applyFont="1" applyFill="1" applyBorder="1" applyAlignment="1">
      <alignment horizontal="left" vertical="center"/>
    </xf>
    <xf numFmtId="0" fontId="26" fillId="24" borderId="13" xfId="0" applyFont="1" applyFill="1" applyBorder="1" applyAlignment="1">
      <alignment horizontal="left" vertical="center" wrapText="1"/>
    </xf>
    <xf numFmtId="0" fontId="23" fillId="27" borderId="13" xfId="366" applyFont="1" applyFill="1" applyBorder="1" applyAlignment="1">
      <alignment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31" fillId="0" borderId="10" xfId="0" applyNumberFormat="1" applyFont="1" applyFill="1" applyBorder="1" applyAlignment="1">
      <alignment horizontal="center" vertical="center" wrapText="1"/>
    </xf>
    <xf numFmtId="10" fontId="20" fillId="0" borderId="10" xfId="0" applyNumberFormat="1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27" borderId="92" xfId="366" applyFont="1" applyFill="1" applyBorder="1" applyAlignment="1">
      <alignment vertical="center" wrapText="1"/>
    </xf>
    <xf numFmtId="4" fontId="22" fillId="24" borderId="85" xfId="0" applyNumberFormat="1" applyFont="1" applyFill="1" applyBorder="1" applyAlignment="1">
      <alignment horizontal="right" vertical="center" wrapText="1"/>
    </xf>
    <xf numFmtId="0" fontId="26" fillId="24" borderId="85" xfId="0" applyFont="1" applyFill="1" applyBorder="1" applyAlignment="1">
      <alignment horizontal="left" vertical="center"/>
    </xf>
    <xf numFmtId="4" fontId="22" fillId="24" borderId="89" xfId="0" applyNumberFormat="1" applyFont="1" applyFill="1" applyBorder="1" applyAlignment="1">
      <alignment horizontal="right" vertical="center" wrapText="1"/>
    </xf>
    <xf numFmtId="4" fontId="22" fillId="24" borderId="88" xfId="0" applyNumberFormat="1" applyFont="1" applyFill="1" applyBorder="1" applyAlignment="1">
      <alignment horizontal="right" vertical="center" wrapText="1"/>
    </xf>
    <xf numFmtId="3" fontId="24" fillId="0" borderId="87" xfId="0" applyNumberFormat="1" applyFont="1" applyFill="1" applyBorder="1" applyAlignment="1" applyProtection="1">
      <alignment horizontal="right" vertical="center" wrapText="1"/>
    </xf>
    <xf numFmtId="0" fontId="23" fillId="27" borderId="86" xfId="366" applyFont="1" applyFill="1" applyBorder="1" applyAlignment="1">
      <alignment vertical="center" wrapText="1"/>
    </xf>
    <xf numFmtId="0" fontId="23" fillId="27" borderId="68" xfId="0" applyFont="1" applyFill="1" applyBorder="1" applyAlignment="1">
      <alignment vertical="center" wrapText="1"/>
    </xf>
    <xf numFmtId="0" fontId="26" fillId="24" borderId="29" xfId="0" applyFont="1" applyFill="1" applyBorder="1" applyAlignment="1">
      <alignment horizontal="left" vertical="center" wrapText="1"/>
    </xf>
    <xf numFmtId="0" fontId="23" fillId="27" borderId="81" xfId="366" applyFont="1" applyFill="1" applyBorder="1" applyAlignment="1">
      <alignment vertical="center" wrapText="1"/>
    </xf>
    <xf numFmtId="0" fontId="23" fillId="27" borderId="80" xfId="366" applyFont="1" applyFill="1" applyBorder="1" applyAlignment="1">
      <alignment vertical="center" wrapText="1"/>
    </xf>
    <xf numFmtId="10" fontId="22" fillId="24" borderId="52" xfId="0" applyNumberFormat="1" applyFont="1" applyFill="1" applyBorder="1" applyAlignment="1">
      <alignment horizontal="center" vertical="center"/>
    </xf>
    <xf numFmtId="0" fontId="26" fillId="24" borderId="52" xfId="0" applyFont="1" applyFill="1" applyBorder="1" applyAlignment="1">
      <alignment horizontal="left" vertical="center"/>
    </xf>
    <xf numFmtId="0" fontId="26" fillId="24" borderId="29" xfId="0" applyFont="1" applyFill="1" applyBorder="1" applyAlignment="1">
      <alignment horizontal="left" vertical="center"/>
    </xf>
    <xf numFmtId="10" fontId="20" fillId="24" borderId="53" xfId="0" applyNumberFormat="1" applyFont="1" applyFill="1" applyBorder="1" applyAlignment="1">
      <alignment horizontal="center" vertical="center" wrapText="1"/>
    </xf>
    <xf numFmtId="10" fontId="29" fillId="24" borderId="52" xfId="0" applyNumberFormat="1" applyFont="1" applyFill="1" applyBorder="1" applyAlignment="1">
      <alignment horizontal="center" vertical="center"/>
    </xf>
    <xf numFmtId="3" fontId="26" fillId="24" borderId="52" xfId="0" applyNumberFormat="1" applyFont="1" applyFill="1" applyBorder="1" applyAlignment="1">
      <alignment horizontal="left" vertical="center" wrapText="1"/>
    </xf>
    <xf numFmtId="0" fontId="20" fillId="24" borderId="52" xfId="0" applyFont="1" applyFill="1" applyBorder="1" applyAlignment="1">
      <alignment horizontal="center" vertical="center" wrapText="1"/>
    </xf>
    <xf numFmtId="4" fontId="22" fillId="24" borderId="52" xfId="0" applyNumberFormat="1" applyFont="1" applyFill="1" applyBorder="1" applyAlignment="1">
      <alignment horizontal="right" vertical="center" wrapText="1"/>
    </xf>
    <xf numFmtId="0" fontId="30" fillId="24" borderId="52" xfId="0" applyFont="1" applyFill="1" applyBorder="1" applyAlignment="1">
      <alignment horizontal="left" vertical="center"/>
    </xf>
    <xf numFmtId="4" fontId="22" fillId="24" borderId="79" xfId="0" applyNumberFormat="1" applyFont="1" applyFill="1" applyBorder="1" applyAlignment="1">
      <alignment horizontal="right" vertical="center" wrapText="1"/>
    </xf>
    <xf numFmtId="3" fontId="24" fillId="0" borderId="78" xfId="0" applyNumberFormat="1" applyFont="1" applyFill="1" applyBorder="1" applyAlignment="1" applyProtection="1">
      <alignment horizontal="right" vertical="center" wrapText="1"/>
    </xf>
    <xf numFmtId="0" fontId="30" fillId="24" borderId="36" xfId="0" applyFont="1" applyFill="1" applyBorder="1" applyAlignment="1">
      <alignment horizontal="left" vertical="center"/>
    </xf>
    <xf numFmtId="10" fontId="31" fillId="24" borderId="44" xfId="0" applyNumberFormat="1" applyFont="1" applyFill="1" applyBorder="1" applyAlignment="1">
      <alignment horizontal="center" vertical="center" wrapText="1"/>
    </xf>
    <xf numFmtId="10" fontId="22" fillId="24" borderId="44" xfId="0" applyNumberFormat="1" applyFont="1" applyFill="1" applyBorder="1" applyAlignment="1">
      <alignment horizontal="center" vertical="center"/>
    </xf>
    <xf numFmtId="0" fontId="26" fillId="24" borderId="44" xfId="0" applyFont="1" applyFill="1" applyBorder="1" applyAlignment="1">
      <alignment horizontal="left" vertical="center"/>
    </xf>
    <xf numFmtId="10" fontId="20" fillId="24" borderId="75" xfId="0" applyNumberFormat="1" applyFont="1" applyFill="1" applyBorder="1" applyAlignment="1">
      <alignment horizontal="center" vertical="center" wrapText="1"/>
    </xf>
    <xf numFmtId="0" fontId="20" fillId="24" borderId="40" xfId="0" applyFont="1" applyFill="1" applyBorder="1" applyAlignment="1">
      <alignment horizontal="center" vertical="center" wrapText="1"/>
    </xf>
    <xf numFmtId="0" fontId="26" fillId="24" borderId="40" xfId="0" applyFont="1" applyFill="1" applyBorder="1" applyAlignment="1">
      <alignment horizontal="left" vertical="center"/>
    </xf>
    <xf numFmtId="3" fontId="24" fillId="0" borderId="74" xfId="0" applyNumberFormat="1" applyFont="1" applyFill="1" applyBorder="1" applyAlignment="1" applyProtection="1">
      <alignment horizontal="right" vertical="center" wrapText="1"/>
    </xf>
    <xf numFmtId="0" fontId="23" fillId="27" borderId="73" xfId="366" applyFont="1" applyFill="1" applyBorder="1" applyAlignment="1">
      <alignment vertical="center" wrapText="1"/>
    </xf>
    <xf numFmtId="0" fontId="23" fillId="27" borderId="68" xfId="366" applyFont="1" applyFill="1" applyBorder="1" applyAlignment="1">
      <alignment vertical="center" wrapText="1"/>
    </xf>
    <xf numFmtId="0" fontId="33" fillId="0" borderId="7" xfId="0" applyFont="1" applyBorder="1"/>
    <xf numFmtId="164" fontId="20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0" fillId="0" borderId="7" xfId="0" applyBorder="1"/>
    <xf numFmtId="4" fontId="22" fillId="24" borderId="42" xfId="0" applyNumberFormat="1" applyFont="1" applyFill="1" applyBorder="1" applyAlignment="1">
      <alignment horizontal="right" vertical="center" wrapText="1"/>
    </xf>
    <xf numFmtId="10" fontId="20" fillId="24" borderId="97" xfId="0" applyNumberFormat="1" applyFont="1" applyFill="1" applyBorder="1" applyAlignment="1">
      <alignment horizontal="center" vertical="center" wrapText="1"/>
    </xf>
    <xf numFmtId="3" fontId="24" fillId="0" borderId="96" xfId="0" applyNumberFormat="1" applyFont="1" applyFill="1" applyBorder="1" applyAlignment="1" applyProtection="1">
      <alignment horizontal="right" vertical="center" wrapText="1"/>
    </xf>
    <xf numFmtId="3" fontId="24" fillId="0" borderId="85" xfId="0" applyNumberFormat="1" applyFont="1" applyFill="1" applyBorder="1" applyAlignment="1" applyProtection="1">
      <alignment horizontal="right" vertical="center" wrapText="1"/>
    </xf>
    <xf numFmtId="10" fontId="29" fillId="24" borderId="58" xfId="0" applyNumberFormat="1" applyFont="1" applyFill="1" applyBorder="1" applyAlignment="1">
      <alignment horizontal="center" vertical="center"/>
    </xf>
    <xf numFmtId="10" fontId="22" fillId="24" borderId="40" xfId="0" applyNumberFormat="1" applyFont="1" applyFill="1" applyBorder="1" applyAlignment="1">
      <alignment horizontal="center" vertical="center"/>
    </xf>
    <xf numFmtId="0" fontId="0" fillId="0" borderId="0" xfId="0"/>
    <xf numFmtId="0" fontId="23" fillId="27" borderId="32" xfId="366" applyFont="1" applyFill="1" applyBorder="1" applyAlignment="1">
      <alignment vertical="center" wrapText="1"/>
    </xf>
    <xf numFmtId="10" fontId="31" fillId="24" borderId="36" xfId="0" applyNumberFormat="1" applyFont="1" applyFill="1" applyBorder="1" applyAlignment="1">
      <alignment horizontal="center" vertical="center" wrapText="1"/>
    </xf>
    <xf numFmtId="0" fontId="26" fillId="24" borderId="34" xfId="0" applyFont="1" applyFill="1" applyBorder="1" applyAlignment="1">
      <alignment horizontal="left" vertical="center" wrapText="1"/>
    </xf>
    <xf numFmtId="3" fontId="26" fillId="24" borderId="34" xfId="0" applyNumberFormat="1" applyFont="1" applyFill="1" applyBorder="1" applyAlignment="1">
      <alignment horizontal="left" vertical="center" wrapText="1"/>
    </xf>
    <xf numFmtId="0" fontId="30" fillId="24" borderId="34" xfId="0" applyFont="1" applyFill="1" applyBorder="1" applyAlignment="1">
      <alignment horizontal="left" vertical="center"/>
    </xf>
    <xf numFmtId="0" fontId="26" fillId="24" borderId="34" xfId="0" applyFont="1" applyFill="1" applyBorder="1" applyAlignment="1">
      <alignment horizontal="left" vertical="center"/>
    </xf>
    <xf numFmtId="10" fontId="29" fillId="24" borderId="34" xfId="0" applyNumberFormat="1" applyFont="1" applyFill="1" applyBorder="1" applyAlignment="1">
      <alignment horizontal="center" vertical="center"/>
    </xf>
    <xf numFmtId="0" fontId="26" fillId="24" borderId="14" xfId="0" applyFont="1" applyFill="1" applyBorder="1" applyAlignment="1">
      <alignment horizontal="left" vertical="center"/>
    </xf>
    <xf numFmtId="10" fontId="22" fillId="24" borderId="34" xfId="0" applyNumberFormat="1" applyFont="1" applyFill="1" applyBorder="1" applyAlignment="1">
      <alignment horizontal="center" vertical="center"/>
    </xf>
    <xf numFmtId="0" fontId="20" fillId="24" borderId="34" xfId="0" applyFont="1" applyFill="1" applyBorder="1" applyAlignment="1">
      <alignment horizontal="center" vertical="center" wrapText="1"/>
    </xf>
    <xf numFmtId="4" fontId="22" fillId="24" borderId="36" xfId="0" applyNumberFormat="1" applyFont="1" applyFill="1" applyBorder="1" applyAlignment="1">
      <alignment horizontal="right" vertical="center" wrapText="1"/>
    </xf>
    <xf numFmtId="4" fontId="22" fillId="24" borderId="33" xfId="0" applyNumberFormat="1" applyFont="1" applyFill="1" applyBorder="1" applyAlignment="1">
      <alignment horizontal="right" vertical="center" wrapText="1"/>
    </xf>
    <xf numFmtId="3" fontId="24" fillId="0" borderId="32" xfId="0" applyNumberFormat="1" applyFont="1" applyFill="1" applyBorder="1" applyAlignment="1" applyProtection="1">
      <alignment horizontal="right" vertical="center" wrapText="1"/>
    </xf>
    <xf numFmtId="164" fontId="20" fillId="28" borderId="78" xfId="0" applyNumberFormat="1" applyFont="1" applyFill="1" applyBorder="1" applyAlignment="1">
      <alignment horizontal="center" vertical="center"/>
    </xf>
    <xf numFmtId="10" fontId="37" fillId="0" borderId="78" xfId="0" applyNumberFormat="1" applyFont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10" fontId="31" fillId="0" borderId="29" xfId="0" applyNumberFormat="1" applyFont="1" applyBorder="1" applyAlignment="1">
      <alignment horizontal="center" vertical="center"/>
    </xf>
    <xf numFmtId="10" fontId="37" fillId="0" borderId="27" xfId="0" applyNumberFormat="1" applyFont="1" applyBorder="1" applyAlignment="1">
      <alignment horizontal="center" vertical="center"/>
    </xf>
    <xf numFmtId="10" fontId="23" fillId="26" borderId="32" xfId="0" applyNumberFormat="1" applyFont="1" applyFill="1" applyBorder="1" applyAlignment="1">
      <alignment horizontal="center" vertical="center" wrapText="1"/>
    </xf>
    <xf numFmtId="10" fontId="23" fillId="26" borderId="36" xfId="0" applyNumberFormat="1" applyFont="1" applyFill="1" applyBorder="1" applyAlignment="1">
      <alignment horizontal="center" vertical="center" wrapText="1"/>
    </xf>
    <xf numFmtId="10" fontId="23" fillId="26" borderId="34" xfId="0" applyNumberFormat="1" applyFont="1" applyFill="1" applyBorder="1" applyAlignment="1">
      <alignment horizontal="center" vertical="center" wrapText="1"/>
    </xf>
    <xf numFmtId="10" fontId="23" fillId="26" borderId="66" xfId="0" applyNumberFormat="1" applyFont="1" applyFill="1" applyBorder="1" applyAlignment="1">
      <alignment horizontal="center" vertical="center" wrapText="1"/>
    </xf>
    <xf numFmtId="10" fontId="23" fillId="26" borderId="40" xfId="0" applyNumberFormat="1" applyFont="1" applyFill="1" applyBorder="1" applyAlignment="1">
      <alignment horizontal="center" vertical="center" wrapText="1"/>
    </xf>
    <xf numFmtId="10" fontId="22" fillId="24" borderId="85" xfId="0" applyNumberFormat="1" applyFont="1" applyFill="1" applyBorder="1" applyAlignment="1">
      <alignment horizontal="center" vertical="center"/>
    </xf>
    <xf numFmtId="10" fontId="23" fillId="26" borderId="52" xfId="0" applyNumberFormat="1" applyFont="1" applyFill="1" applyBorder="1" applyAlignment="1">
      <alignment horizontal="center" vertical="center" wrapText="1"/>
    </xf>
    <xf numFmtId="10" fontId="23" fillId="26" borderId="44" xfId="0" applyNumberFormat="1" applyFont="1" applyFill="1" applyBorder="1" applyAlignment="1">
      <alignment horizontal="center" vertical="center" wrapText="1"/>
    </xf>
    <xf numFmtId="10" fontId="23" fillId="26" borderId="37" xfId="0" applyNumberFormat="1" applyFont="1" applyFill="1" applyBorder="1" applyAlignment="1">
      <alignment horizontal="center" vertical="center" wrapText="1"/>
    </xf>
    <xf numFmtId="10" fontId="22" fillId="24" borderId="89" xfId="0" applyNumberFormat="1" applyFont="1" applyFill="1" applyBorder="1" applyAlignment="1">
      <alignment horizontal="center" vertical="center"/>
    </xf>
    <xf numFmtId="10" fontId="22" fillId="24" borderId="42" xfId="0" applyNumberFormat="1" applyFont="1" applyFill="1" applyBorder="1" applyAlignment="1">
      <alignment horizontal="center" vertical="center"/>
    </xf>
    <xf numFmtId="10" fontId="22" fillId="24" borderId="36" xfId="0" applyNumberFormat="1" applyFont="1" applyFill="1" applyBorder="1" applyAlignment="1">
      <alignment horizontal="center" vertical="center"/>
    </xf>
    <xf numFmtId="10" fontId="23" fillId="26" borderId="58" xfId="0" applyNumberFormat="1" applyFont="1" applyFill="1" applyBorder="1" applyAlignment="1">
      <alignment horizontal="center" vertical="center" wrapText="1"/>
    </xf>
    <xf numFmtId="10" fontId="23" fillId="26" borderId="7" xfId="0" applyNumberFormat="1" applyFont="1" applyFill="1" applyBorder="1" applyAlignment="1">
      <alignment horizontal="center" vertical="center" wrapText="1"/>
    </xf>
    <xf numFmtId="10" fontId="23" fillId="26" borderId="39" xfId="0" applyNumberFormat="1" applyFont="1" applyFill="1" applyBorder="1" applyAlignment="1">
      <alignment horizontal="center" vertical="center" wrapText="1"/>
    </xf>
    <xf numFmtId="10" fontId="22" fillId="24" borderId="99" xfId="0" applyNumberFormat="1" applyFont="1" applyFill="1" applyBorder="1" applyAlignment="1">
      <alignment horizontal="center" vertical="center"/>
    </xf>
    <xf numFmtId="0" fontId="0" fillId="0" borderId="7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105" xfId="0" applyBorder="1" applyAlignment="1">
      <alignment vertical="center"/>
    </xf>
    <xf numFmtId="0" fontId="0" fillId="0" borderId="7" xfId="0" applyBorder="1" applyAlignment="1">
      <alignment vertical="center"/>
    </xf>
    <xf numFmtId="0" fontId="20" fillId="0" borderId="12" xfId="0" applyFont="1" applyFill="1" applyBorder="1" applyAlignment="1">
      <alignment horizontal="left" vertical="center" wrapText="1"/>
    </xf>
    <xf numFmtId="0" fontId="20" fillId="0" borderId="47" xfId="0" applyFont="1" applyFill="1" applyBorder="1" applyAlignment="1">
      <alignment horizontal="left" vertical="center"/>
    </xf>
    <xf numFmtId="0" fontId="20" fillId="0" borderId="43" xfId="0" applyFont="1" applyFill="1" applyBorder="1" applyAlignment="1">
      <alignment horizontal="left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02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2" fillId="25" borderId="71" xfId="0" applyFont="1" applyFill="1" applyBorder="1" applyAlignment="1">
      <alignment horizontal="center" vertical="center"/>
    </xf>
    <xf numFmtId="0" fontId="22" fillId="25" borderId="30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22" fillId="25" borderId="10" xfId="0" applyFont="1" applyFill="1" applyBorder="1" applyAlignment="1">
      <alignment horizontal="center" vertical="center"/>
    </xf>
    <xf numFmtId="0" fontId="22" fillId="25" borderId="27" xfId="0" applyFont="1" applyFill="1" applyBorder="1" applyAlignment="1">
      <alignment horizontal="center" vertical="center"/>
    </xf>
    <xf numFmtId="0" fontId="22" fillId="25" borderId="31" xfId="0" applyFont="1" applyFill="1" applyBorder="1" applyAlignment="1">
      <alignment horizontal="center" vertical="center"/>
    </xf>
    <xf numFmtId="0" fontId="22" fillId="25" borderId="76" xfId="0" applyFont="1" applyFill="1" applyBorder="1" applyAlignment="1">
      <alignment horizontal="center" vertical="center"/>
    </xf>
    <xf numFmtId="0" fontId="22" fillId="25" borderId="60" xfId="0" applyFont="1" applyFill="1" applyBorder="1" applyAlignment="1">
      <alignment horizontal="center" vertical="center"/>
    </xf>
    <xf numFmtId="0" fontId="22" fillId="25" borderId="51" xfId="0" applyFont="1" applyFill="1" applyBorder="1" applyAlignment="1">
      <alignment horizontal="center" vertical="center"/>
    </xf>
    <xf numFmtId="0" fontId="22" fillId="25" borderId="95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1" fillId="0" borderId="29" xfId="0" applyNumberFormat="1" applyFont="1" applyBorder="1" applyAlignment="1">
      <alignment horizontal="center" vertical="center"/>
    </xf>
    <xf numFmtId="0" fontId="2" fillId="0" borderId="71" xfId="426" applyFill="1" applyBorder="1" applyAlignment="1">
      <alignment horizontal="center" vertical="center"/>
    </xf>
    <xf numFmtId="0" fontId="2" fillId="0" borderId="22" xfId="426" applyFill="1" applyBorder="1" applyAlignment="1">
      <alignment horizontal="center" vertical="center"/>
    </xf>
    <xf numFmtId="0" fontId="2" fillId="0" borderId="0" xfId="426" applyFill="1" applyBorder="1" applyAlignment="1">
      <alignment horizontal="center" vertical="center"/>
    </xf>
    <xf numFmtId="0" fontId="2" fillId="0" borderId="83" xfId="426" applyFill="1" applyBorder="1" applyAlignment="1">
      <alignment horizontal="center" vertical="center"/>
    </xf>
    <xf numFmtId="0" fontId="2" fillId="0" borderId="20" xfId="426" applyFill="1" applyBorder="1" applyAlignment="1">
      <alignment horizontal="center" vertical="center"/>
    </xf>
    <xf numFmtId="0" fontId="2" fillId="0" borderId="54" xfId="426" applyFill="1" applyBorder="1" applyAlignment="1">
      <alignment horizontal="center" vertical="center"/>
    </xf>
    <xf numFmtId="0" fontId="2" fillId="0" borderId="93" xfId="426" applyFill="1" applyBorder="1" applyAlignment="1">
      <alignment horizontal="center" vertical="center"/>
    </xf>
    <xf numFmtId="0" fontId="2" fillId="0" borderId="94" xfId="426" applyFill="1" applyBorder="1" applyAlignment="1">
      <alignment horizontal="center" vertical="center"/>
    </xf>
    <xf numFmtId="0" fontId="2" fillId="0" borderId="21" xfId="426" applyFill="1" applyBorder="1" applyAlignment="1">
      <alignment horizontal="center" vertical="center"/>
    </xf>
    <xf numFmtId="0" fontId="2" fillId="0" borderId="63" xfId="426" applyFill="1" applyBorder="1" applyAlignment="1">
      <alignment horizontal="center" vertical="center"/>
    </xf>
    <xf numFmtId="0" fontId="2" fillId="25" borderId="71" xfId="426" applyFill="1" applyBorder="1" applyAlignment="1">
      <alignment horizontal="center" vertical="center"/>
    </xf>
    <xf numFmtId="0" fontId="2" fillId="25" borderId="82" xfId="426" applyFill="1" applyBorder="1" applyAlignment="1">
      <alignment horizontal="center" vertical="center"/>
    </xf>
    <xf numFmtId="0" fontId="2" fillId="25" borderId="21" xfId="426" applyFill="1" applyBorder="1" applyAlignment="1">
      <alignment horizontal="center" vertical="center"/>
    </xf>
    <xf numFmtId="0" fontId="2" fillId="25" borderId="63" xfId="426" applyFill="1" applyBorder="1" applyAlignment="1">
      <alignment horizontal="center" vertical="center"/>
    </xf>
    <xf numFmtId="0" fontId="2" fillId="25" borderId="94" xfId="426" applyFill="1" applyBorder="1" applyAlignment="1">
      <alignment horizontal="center" vertical="center"/>
    </xf>
    <xf numFmtId="0" fontId="2" fillId="25" borderId="72" xfId="426" applyFill="1" applyBorder="1" applyAlignment="1">
      <alignment horizontal="center" vertical="center"/>
    </xf>
    <xf numFmtId="0" fontId="2" fillId="25" borderId="67" xfId="426" applyFill="1" applyBorder="1" applyAlignment="1">
      <alignment horizontal="center" vertical="center"/>
    </xf>
    <xf numFmtId="0" fontId="22" fillId="0" borderId="71" xfId="470" applyFill="1" applyBorder="1" applyAlignment="1">
      <alignment horizontal="center" vertical="center"/>
    </xf>
    <xf numFmtId="0" fontId="22" fillId="0" borderId="83" xfId="470" applyFill="1" applyBorder="1" applyAlignment="1">
      <alignment horizontal="center" vertical="center"/>
    </xf>
    <xf numFmtId="0" fontId="2" fillId="25" borderId="0" xfId="426" applyFill="1" applyBorder="1" applyAlignment="1">
      <alignment horizontal="center" vertical="center"/>
    </xf>
    <xf numFmtId="0" fontId="2" fillId="25" borderId="54" xfId="426" applyFill="1" applyBorder="1" applyAlignment="1">
      <alignment horizontal="center" vertical="center"/>
    </xf>
    <xf numFmtId="0" fontId="2" fillId="0" borderId="82" xfId="426" applyFill="1" applyBorder="1" applyAlignment="1">
      <alignment horizontal="center" vertical="center"/>
    </xf>
    <xf numFmtId="0" fontId="2" fillId="0" borderId="104" xfId="426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4" fontId="1" fillId="0" borderId="54" xfId="0" applyNumberFormat="1" applyFont="1" applyBorder="1" applyAlignment="1">
      <alignment horizontal="center" vertical="center"/>
    </xf>
    <xf numFmtId="3" fontId="22" fillId="25" borderId="32" xfId="424" applyNumberFormat="1" applyFont="1" applyFill="1" applyBorder="1" applyAlignment="1">
      <alignment vertical="center"/>
    </xf>
    <xf numFmtId="3" fontId="22" fillId="25" borderId="61" xfId="424" applyNumberFormat="1" applyFont="1" applyFill="1" applyBorder="1" applyAlignment="1">
      <alignment vertical="center"/>
    </xf>
    <xf numFmtId="3" fontId="22" fillId="25" borderId="96" xfId="424" applyNumberFormat="1" applyFont="1" applyFill="1" applyBorder="1" applyAlignment="1">
      <alignment vertical="center"/>
    </xf>
    <xf numFmtId="3" fontId="22" fillId="25" borderId="74" xfId="424" applyNumberFormat="1" applyFont="1" applyFill="1" applyBorder="1" applyAlignment="1">
      <alignment vertical="center"/>
    </xf>
    <xf numFmtId="3" fontId="22" fillId="25" borderId="85" xfId="424" applyNumberFormat="1" applyFont="1" applyFill="1" applyBorder="1" applyAlignment="1">
      <alignment vertical="center"/>
    </xf>
    <xf numFmtId="3" fontId="22" fillId="25" borderId="78" xfId="424" applyNumberFormat="1" applyFont="1" applyFill="1" applyBorder="1" applyAlignment="1">
      <alignment vertical="center"/>
    </xf>
    <xf numFmtId="3" fontId="22" fillId="25" borderId="42" xfId="424" applyNumberFormat="1" applyFont="1" applyFill="1" applyBorder="1" applyAlignment="1">
      <alignment vertical="center"/>
    </xf>
    <xf numFmtId="3" fontId="22" fillId="25" borderId="39" xfId="424" applyNumberFormat="1" applyFont="1" applyFill="1" applyBorder="1" applyAlignment="1">
      <alignment vertical="center"/>
    </xf>
    <xf numFmtId="3" fontId="22" fillId="25" borderId="87" xfId="424" applyNumberFormat="1" applyFont="1" applyFill="1" applyBorder="1" applyAlignment="1">
      <alignment vertical="center"/>
    </xf>
    <xf numFmtId="3" fontId="22" fillId="25" borderId="64" xfId="424" applyNumberFormat="1" applyFont="1" applyFill="1" applyBorder="1" applyAlignment="1">
      <alignment vertical="center"/>
    </xf>
    <xf numFmtId="3" fontId="22" fillId="25" borderId="32" xfId="0" applyNumberFormat="1" applyFont="1" applyFill="1" applyBorder="1" applyAlignment="1">
      <alignment vertical="center"/>
    </xf>
    <xf numFmtId="3" fontId="22" fillId="25" borderId="99" xfId="424" applyNumberFormat="1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4" fontId="22" fillId="0" borderId="32" xfId="0" applyNumberFormat="1" applyFont="1" applyBorder="1" applyAlignment="1">
      <alignment vertical="center"/>
    </xf>
    <xf numFmtId="4" fontId="22" fillId="0" borderId="61" xfId="0" applyNumberFormat="1" applyFont="1" applyBorder="1" applyAlignment="1">
      <alignment vertical="center"/>
    </xf>
    <xf numFmtId="4" fontId="22" fillId="0" borderId="96" xfId="0" applyNumberFormat="1" applyFont="1" applyBorder="1" applyAlignment="1">
      <alignment vertical="center"/>
    </xf>
    <xf numFmtId="4" fontId="22" fillId="0" borderId="74" xfId="0" applyNumberFormat="1" applyFont="1" applyBorder="1" applyAlignment="1">
      <alignment vertical="center"/>
    </xf>
    <xf numFmtId="4" fontId="22" fillId="0" borderId="85" xfId="0" applyNumberFormat="1" applyFont="1" applyBorder="1" applyAlignment="1">
      <alignment vertical="center"/>
    </xf>
    <xf numFmtId="4" fontId="22" fillId="0" borderId="78" xfId="0" applyNumberFormat="1" applyFont="1" applyBorder="1" applyAlignment="1">
      <alignment vertical="center"/>
    </xf>
    <xf numFmtId="4" fontId="22" fillId="0" borderId="42" xfId="0" applyNumberFormat="1" applyFont="1" applyBorder="1" applyAlignment="1">
      <alignment vertical="center"/>
    </xf>
    <xf numFmtId="4" fontId="22" fillId="0" borderId="39" xfId="0" applyNumberFormat="1" applyFont="1" applyBorder="1" applyAlignment="1">
      <alignment vertical="center"/>
    </xf>
    <xf numFmtId="4" fontId="22" fillId="0" borderId="87" xfId="0" applyNumberFormat="1" applyFont="1" applyBorder="1" applyAlignment="1">
      <alignment vertical="center"/>
    </xf>
    <xf numFmtId="4" fontId="22" fillId="0" borderId="64" xfId="0" applyNumberFormat="1" applyFont="1" applyBorder="1" applyAlignment="1">
      <alignment vertical="center"/>
    </xf>
    <xf numFmtId="4" fontId="22" fillId="0" borderId="99" xfId="0" applyNumberFormat="1" applyFont="1" applyBorder="1" applyAlignment="1">
      <alignment vertical="center"/>
    </xf>
    <xf numFmtId="4" fontId="23" fillId="26" borderId="32" xfId="0" applyNumberFormat="1" applyFont="1" applyFill="1" applyBorder="1" applyAlignment="1">
      <alignment horizontal="right" vertical="center" wrapText="1"/>
    </xf>
    <xf numFmtId="4" fontId="23" fillId="26" borderId="33" xfId="0" applyNumberFormat="1" applyFont="1" applyFill="1" applyBorder="1" applyAlignment="1">
      <alignment horizontal="right" vertical="center" wrapText="1"/>
    </xf>
    <xf numFmtId="4" fontId="23" fillId="26" borderId="49" xfId="0" applyNumberFormat="1" applyFont="1" applyFill="1" applyBorder="1" applyAlignment="1">
      <alignment horizontal="right" vertical="center" wrapText="1"/>
    </xf>
    <xf numFmtId="4" fontId="23" fillId="26" borderId="47" xfId="0" applyNumberFormat="1" applyFont="1" applyFill="1" applyBorder="1" applyAlignment="1">
      <alignment horizontal="right" vertical="center" wrapText="1"/>
    </xf>
    <xf numFmtId="4" fontId="22" fillId="24" borderId="85" xfId="0" applyNumberFormat="1" applyFont="1" applyFill="1" applyBorder="1" applyAlignment="1">
      <alignment vertical="center"/>
    </xf>
    <xf numFmtId="0" fontId="26" fillId="24" borderId="85" xfId="0" applyFont="1" applyFill="1" applyBorder="1" applyAlignment="1">
      <alignment vertical="center"/>
    </xf>
    <xf numFmtId="4" fontId="23" fillId="26" borderId="79" xfId="0" applyNumberFormat="1" applyFont="1" applyFill="1" applyBorder="1" applyAlignment="1">
      <alignment horizontal="right" vertical="center" wrapText="1"/>
    </xf>
    <xf numFmtId="4" fontId="23" fillId="26" borderId="43" xfId="0" applyNumberFormat="1" applyFont="1" applyFill="1" applyBorder="1" applyAlignment="1">
      <alignment horizontal="right" vertical="center" wrapText="1"/>
    </xf>
    <xf numFmtId="4" fontId="23" fillId="26" borderId="38" xfId="0" applyNumberFormat="1" applyFont="1" applyFill="1" applyBorder="1" applyAlignment="1">
      <alignment horizontal="right" vertical="center" wrapText="1"/>
    </xf>
    <xf numFmtId="0" fontId="26" fillId="24" borderId="34" xfId="0" applyFont="1" applyFill="1" applyBorder="1" applyAlignment="1">
      <alignment vertical="center"/>
    </xf>
    <xf numFmtId="0" fontId="26" fillId="24" borderId="37" xfId="0" applyFont="1" applyFill="1" applyBorder="1" applyAlignment="1">
      <alignment vertical="center"/>
    </xf>
    <xf numFmtId="4" fontId="22" fillId="24" borderId="35" xfId="0" applyNumberFormat="1" applyFont="1" applyFill="1" applyBorder="1" applyAlignment="1">
      <alignment vertical="center"/>
    </xf>
    <xf numFmtId="0" fontId="29" fillId="24" borderId="34" xfId="0" applyFont="1" applyFill="1" applyBorder="1" applyAlignment="1">
      <alignment vertical="center"/>
    </xf>
    <xf numFmtId="4" fontId="22" fillId="24" borderId="38" xfId="0" applyNumberFormat="1" applyFont="1" applyFill="1" applyBorder="1" applyAlignment="1">
      <alignment vertical="center"/>
    </xf>
    <xf numFmtId="0" fontId="22" fillId="24" borderId="37" xfId="0" applyFont="1" applyFill="1" applyBorder="1" applyAlignment="1">
      <alignment vertical="center"/>
    </xf>
    <xf numFmtId="4" fontId="22" fillId="24" borderId="79" xfId="0" applyNumberFormat="1" applyFont="1" applyFill="1" applyBorder="1" applyAlignment="1">
      <alignment vertical="center"/>
    </xf>
    <xf numFmtId="0" fontId="22" fillId="24" borderId="52" xfId="0" applyFont="1" applyFill="1" applyBorder="1" applyAlignment="1">
      <alignment vertical="center"/>
    </xf>
    <xf numFmtId="4" fontId="22" fillId="24" borderId="43" xfId="0" applyNumberFormat="1" applyFont="1" applyFill="1" applyBorder="1" applyAlignment="1">
      <alignment vertical="center"/>
    </xf>
    <xf numFmtId="0" fontId="22" fillId="24" borderId="44" xfId="0" applyFont="1" applyFill="1" applyBorder="1" applyAlignment="1">
      <alignment vertical="center"/>
    </xf>
    <xf numFmtId="4" fontId="23" fillId="26" borderId="0" xfId="0" applyNumberFormat="1" applyFont="1" applyFill="1" applyBorder="1" applyAlignment="1">
      <alignment horizontal="right" vertical="center" wrapText="1"/>
    </xf>
    <xf numFmtId="4" fontId="22" fillId="24" borderId="88" xfId="0" applyNumberFormat="1" applyFont="1" applyFill="1" applyBorder="1" applyAlignment="1">
      <alignment vertical="center"/>
    </xf>
    <xf numFmtId="0" fontId="26" fillId="24" borderId="89" xfId="0" applyFont="1" applyFill="1" applyBorder="1" applyAlignment="1">
      <alignment vertical="center"/>
    </xf>
    <xf numFmtId="4" fontId="22" fillId="24" borderId="42" xfId="0" applyNumberFormat="1" applyFont="1" applyFill="1" applyBorder="1" applyAlignment="1">
      <alignment vertical="center"/>
    </xf>
    <xf numFmtId="0" fontId="26" fillId="24" borderId="42" xfId="0" applyFont="1" applyFill="1" applyBorder="1" applyAlignment="1">
      <alignment vertical="center"/>
    </xf>
    <xf numFmtId="4" fontId="22" fillId="24" borderId="33" xfId="0" applyNumberFormat="1" applyFont="1" applyFill="1" applyBorder="1" applyAlignment="1">
      <alignment vertical="center"/>
    </xf>
    <xf numFmtId="0" fontId="22" fillId="24" borderId="36" xfId="0" applyFont="1" applyFill="1" applyBorder="1" applyAlignment="1">
      <alignment vertical="center"/>
    </xf>
    <xf numFmtId="0" fontId="22" fillId="24" borderId="34" xfId="0" applyFont="1" applyFill="1" applyBorder="1" applyAlignment="1">
      <alignment vertical="center"/>
    </xf>
    <xf numFmtId="0" fontId="22" fillId="24" borderId="35" xfId="0" applyFont="1" applyFill="1" applyBorder="1" applyAlignment="1">
      <alignment vertical="center"/>
    </xf>
    <xf numFmtId="0" fontId="26" fillId="24" borderId="52" xfId="0" applyFont="1" applyFill="1" applyBorder="1" applyAlignment="1">
      <alignment vertical="center"/>
    </xf>
    <xf numFmtId="4" fontId="23" fillId="26" borderId="39" xfId="0" applyNumberFormat="1" applyFont="1" applyFill="1" applyBorder="1" applyAlignment="1">
      <alignment horizontal="right" vertical="center" wrapText="1"/>
    </xf>
    <xf numFmtId="4" fontId="22" fillId="24" borderId="99" xfId="0" applyNumberFormat="1" applyFont="1" applyFill="1" applyBorder="1" applyAlignment="1">
      <alignment vertical="center"/>
    </xf>
    <xf numFmtId="0" fontId="26" fillId="24" borderId="99" xfId="0" applyFont="1" applyFill="1" applyBorder="1" applyAlignment="1">
      <alignment vertical="center"/>
    </xf>
    <xf numFmtId="4" fontId="23" fillId="26" borderId="36" xfId="0" applyNumberFormat="1" applyFont="1" applyFill="1" applyBorder="1" applyAlignment="1">
      <alignment horizontal="right" vertical="center" wrapText="1"/>
    </xf>
    <xf numFmtId="4" fontId="23" fillId="26" borderId="34" xfId="0" applyNumberFormat="1" applyFont="1" applyFill="1" applyBorder="1" applyAlignment="1">
      <alignment horizontal="right" vertical="center" wrapText="1"/>
    </xf>
    <xf numFmtId="4" fontId="23" fillId="26" borderId="66" xfId="0" applyNumberFormat="1" applyFont="1" applyFill="1" applyBorder="1" applyAlignment="1">
      <alignment horizontal="right" vertical="center" wrapText="1"/>
    </xf>
    <xf numFmtId="4" fontId="23" fillId="26" borderId="40" xfId="0" applyNumberFormat="1" applyFont="1" applyFill="1" applyBorder="1" applyAlignment="1">
      <alignment horizontal="right" vertical="center" wrapText="1"/>
    </xf>
    <xf numFmtId="2" fontId="22" fillId="24" borderId="85" xfId="0" applyNumberFormat="1" applyFont="1" applyFill="1" applyBorder="1" applyAlignment="1">
      <alignment vertical="center"/>
    </xf>
    <xf numFmtId="4" fontId="23" fillId="26" borderId="52" xfId="0" applyNumberFormat="1" applyFont="1" applyFill="1" applyBorder="1" applyAlignment="1">
      <alignment horizontal="right" vertical="center" wrapText="1"/>
    </xf>
    <xf numFmtId="4" fontId="23" fillId="26" borderId="44" xfId="0" applyNumberFormat="1" applyFont="1" applyFill="1" applyBorder="1" applyAlignment="1">
      <alignment horizontal="right" vertical="center" wrapText="1"/>
    </xf>
    <xf numFmtId="4" fontId="23" fillId="26" borderId="37" xfId="0" applyNumberFormat="1" applyFont="1" applyFill="1" applyBorder="1" applyAlignment="1">
      <alignment horizontal="right" vertical="center" wrapText="1"/>
    </xf>
    <xf numFmtId="2" fontId="22" fillId="24" borderId="34" xfId="0" applyNumberFormat="1" applyFont="1" applyFill="1" applyBorder="1" applyAlignment="1">
      <alignment vertical="center"/>
    </xf>
    <xf numFmtId="2" fontId="29" fillId="24" borderId="34" xfId="0" applyNumberFormat="1" applyFont="1" applyFill="1" applyBorder="1" applyAlignment="1">
      <alignment vertical="center"/>
    </xf>
    <xf numFmtId="2" fontId="22" fillId="24" borderId="37" xfId="0" applyNumberFormat="1" applyFont="1" applyFill="1" applyBorder="1" applyAlignment="1">
      <alignment vertical="center"/>
    </xf>
    <xf numFmtId="2" fontId="22" fillId="24" borderId="52" xfId="0" applyNumberFormat="1" applyFont="1" applyFill="1" applyBorder="1" applyAlignment="1">
      <alignment vertical="center"/>
    </xf>
    <xf numFmtId="2" fontId="22" fillId="24" borderId="44" xfId="0" applyNumberFormat="1" applyFont="1" applyFill="1" applyBorder="1" applyAlignment="1">
      <alignment vertical="center"/>
    </xf>
    <xf numFmtId="2" fontId="22" fillId="24" borderId="89" xfId="0" applyNumberFormat="1" applyFont="1" applyFill="1" applyBorder="1" applyAlignment="1">
      <alignment vertical="center"/>
    </xf>
    <xf numFmtId="2" fontId="22" fillId="24" borderId="42" xfId="0" applyNumberFormat="1" applyFont="1" applyFill="1" applyBorder="1" applyAlignment="1">
      <alignment vertical="center"/>
    </xf>
    <xf numFmtId="2" fontId="22" fillId="24" borderId="36" xfId="0" applyNumberFormat="1" applyFont="1" applyFill="1" applyBorder="1" applyAlignment="1">
      <alignment vertical="center"/>
    </xf>
    <xf numFmtId="4" fontId="23" fillId="26" borderId="7" xfId="0" applyNumberFormat="1" applyFont="1" applyFill="1" applyBorder="1" applyAlignment="1">
      <alignment horizontal="right" vertical="center" wrapText="1"/>
    </xf>
    <xf numFmtId="4" fontId="23" fillId="26" borderId="58" xfId="0" applyNumberFormat="1" applyFont="1" applyFill="1" applyBorder="1" applyAlignment="1">
      <alignment horizontal="right" vertical="center" wrapText="1"/>
    </xf>
    <xf numFmtId="2" fontId="22" fillId="24" borderId="99" xfId="0" applyNumberFormat="1" applyFont="1" applyFill="1" applyBorder="1" applyAlignment="1">
      <alignment vertical="center"/>
    </xf>
    <xf numFmtId="10" fontId="23" fillId="0" borderId="52" xfId="0" applyNumberFormat="1" applyFont="1" applyFill="1" applyBorder="1" applyAlignment="1">
      <alignment horizontal="center" vertical="center" wrapText="1"/>
    </xf>
    <xf numFmtId="10" fontId="23" fillId="0" borderId="44" xfId="0" applyNumberFormat="1" applyFont="1" applyFill="1" applyBorder="1" applyAlignment="1">
      <alignment horizontal="center" vertical="center" wrapText="1"/>
    </xf>
    <xf numFmtId="10" fontId="22" fillId="24" borderId="39" xfId="0" applyNumberFormat="1" applyFont="1" applyFill="1" applyBorder="1" applyAlignment="1">
      <alignment horizontal="center" vertical="center"/>
    </xf>
    <xf numFmtId="10" fontId="22" fillId="24" borderId="29" xfId="0" applyNumberFormat="1" applyFont="1" applyFill="1" applyBorder="1" applyAlignment="1">
      <alignment horizontal="center" vertical="center"/>
    </xf>
    <xf numFmtId="10" fontId="29" fillId="24" borderId="7" xfId="0" applyNumberFormat="1" applyFont="1" applyFill="1" applyBorder="1" applyAlignment="1">
      <alignment horizontal="center" vertical="center"/>
    </xf>
    <xf numFmtId="0" fontId="26" fillId="24" borderId="28" xfId="0" applyFont="1" applyFill="1" applyBorder="1" applyAlignment="1">
      <alignment horizontal="left" vertical="center"/>
    </xf>
    <xf numFmtId="0" fontId="26" fillId="24" borderId="0" xfId="0" applyFont="1" applyFill="1" applyBorder="1" applyAlignment="1">
      <alignment horizontal="left" vertical="center"/>
    </xf>
    <xf numFmtId="0" fontId="26" fillId="24" borderId="42" xfId="0" applyFont="1" applyFill="1" applyBorder="1" applyAlignment="1">
      <alignment horizontal="left" vertical="center"/>
    </xf>
    <xf numFmtId="0" fontId="29" fillId="24" borderId="14" xfId="0" applyFont="1" applyFill="1" applyBorder="1" applyAlignment="1">
      <alignment horizontal="left" vertical="center"/>
    </xf>
    <xf numFmtId="0" fontId="26" fillId="24" borderId="18" xfId="0" applyFont="1" applyFill="1" applyBorder="1" applyAlignment="1">
      <alignment horizontal="left" vertical="center"/>
    </xf>
    <xf numFmtId="0" fontId="26" fillId="24" borderId="99" xfId="0" applyFont="1" applyFill="1" applyBorder="1" applyAlignment="1">
      <alignment horizontal="left" vertical="center"/>
    </xf>
    <xf numFmtId="0" fontId="0" fillId="0" borderId="7" xfId="0" applyBorder="1" applyAlignment="1"/>
    <xf numFmtId="3" fontId="37" fillId="0" borderId="29" xfId="0" applyNumberFormat="1" applyFont="1" applyBorder="1" applyAlignment="1">
      <alignment vertical="center"/>
    </xf>
    <xf numFmtId="4" fontId="37" fillId="0" borderId="29" xfId="0" applyNumberFormat="1" applyFont="1" applyBorder="1" applyAlignment="1">
      <alignment vertical="center"/>
    </xf>
    <xf numFmtId="0" fontId="0" fillId="0" borderId="0" xfId="0" applyBorder="1"/>
    <xf numFmtId="164" fontId="22" fillId="0" borderId="0" xfId="0" applyNumberFormat="1" applyFont="1" applyBorder="1"/>
    <xf numFmtId="164" fontId="0" fillId="0" borderId="0" xfId="0" applyNumberFormat="1" applyBorder="1"/>
    <xf numFmtId="0" fontId="32" fillId="0" borderId="7" xfId="0" applyFont="1" applyFill="1" applyBorder="1" applyAlignment="1">
      <alignment horizontal="left"/>
    </xf>
    <xf numFmtId="0" fontId="33" fillId="0" borderId="7" xfId="0" applyFont="1" applyBorder="1" applyAlignment="1"/>
    <xf numFmtId="4" fontId="33" fillId="0" borderId="7" xfId="0" applyNumberFormat="1" applyFont="1" applyBorder="1" applyAlignment="1">
      <alignment horizontal="right"/>
    </xf>
    <xf numFmtId="4" fontId="33" fillId="0" borderId="7" xfId="0" applyNumberFormat="1" applyFont="1" applyBorder="1"/>
    <xf numFmtId="0" fontId="33" fillId="24" borderId="7" xfId="0" applyFont="1" applyFill="1" applyBorder="1"/>
    <xf numFmtId="10" fontId="33" fillId="0" borderId="7" xfId="0" applyNumberFormat="1" applyFont="1" applyBorder="1" applyAlignment="1">
      <alignment horizontal="center"/>
    </xf>
    <xf numFmtId="10" fontId="33" fillId="0" borderId="7" xfId="0" applyNumberFormat="1" applyFont="1" applyBorder="1"/>
    <xf numFmtId="10" fontId="33" fillId="0" borderId="0" xfId="0" applyNumberFormat="1" applyFont="1" applyBorder="1"/>
    <xf numFmtId="10" fontId="34" fillId="0" borderId="0" xfId="0" applyNumberFormat="1" applyFont="1" applyBorder="1"/>
    <xf numFmtId="10" fontId="33" fillId="0" borderId="0" xfId="0" applyNumberFormat="1" applyFont="1" applyBorder="1" applyAlignment="1">
      <alignment horizontal="center"/>
    </xf>
    <xf numFmtId="4" fontId="0" fillId="0" borderId="7" xfId="0" applyNumberFormat="1" applyBorder="1"/>
    <xf numFmtId="0" fontId="0" fillId="24" borderId="7" xfId="0" applyFill="1" applyBorder="1"/>
    <xf numFmtId="4" fontId="0" fillId="0" borderId="7" xfId="0" applyNumberFormat="1" applyBorder="1" applyAlignment="1">
      <alignment horizontal="right"/>
    </xf>
    <xf numFmtId="10" fontId="0" fillId="0" borderId="7" xfId="0" applyNumberFormat="1" applyBorder="1" applyAlignment="1">
      <alignment horizontal="center"/>
    </xf>
    <xf numFmtId="10" fontId="0" fillId="0" borderId="7" xfId="0" applyNumberFormat="1" applyBorder="1"/>
    <xf numFmtId="10" fontId="0" fillId="0" borderId="0" xfId="0" applyNumberFormat="1" applyBorder="1"/>
    <xf numFmtId="10" fontId="20" fillId="0" borderId="0" xfId="0" applyNumberFormat="1" applyFont="1" applyBorder="1"/>
    <xf numFmtId="10" fontId="0" fillId="0" borderId="0" xfId="0" applyNumberFormat="1" applyBorder="1" applyAlignment="1">
      <alignment horizontal="center"/>
    </xf>
    <xf numFmtId="0" fontId="35" fillId="0" borderId="0" xfId="0" applyFont="1"/>
    <xf numFmtId="4" fontId="0" fillId="0" borderId="0" xfId="0" applyNumberFormat="1"/>
    <xf numFmtId="0" fontId="0" fillId="0" borderId="83" xfId="0" applyFont="1" applyBorder="1" applyAlignment="1">
      <alignment horizontal="center" vertical="center" wrapText="1"/>
    </xf>
    <xf numFmtId="0" fontId="0" fillId="25" borderId="30" xfId="0" applyFont="1" applyFill="1" applyBorder="1" applyAlignment="1">
      <alignment horizontal="center" vertical="center" wrapText="1"/>
    </xf>
    <xf numFmtId="0" fontId="22" fillId="0" borderId="107" xfId="0" applyFont="1" applyFill="1" applyBorder="1" applyAlignment="1">
      <alignment horizontal="left" vertical="center" wrapText="1"/>
    </xf>
    <xf numFmtId="3" fontId="29" fillId="0" borderId="32" xfId="0" applyNumberFormat="1" applyFont="1" applyBorder="1" applyAlignment="1">
      <alignment horizontal="right" vertical="center" wrapText="1"/>
    </xf>
    <xf numFmtId="3" fontId="29" fillId="0" borderId="32" xfId="0" applyNumberFormat="1" applyFont="1" applyFill="1" applyBorder="1" applyAlignment="1">
      <alignment horizontal="right" vertical="center" wrapText="1"/>
    </xf>
    <xf numFmtId="3" fontId="29" fillId="0" borderId="32" xfId="0" applyNumberFormat="1" applyFont="1" applyBorder="1" applyAlignment="1">
      <alignment horizontal="right" vertical="center"/>
    </xf>
    <xf numFmtId="0" fontId="0" fillId="0" borderId="32" xfId="0" applyFont="1" applyFill="1" applyBorder="1" applyAlignment="1">
      <alignment horizontal="right" vertical="center" wrapText="1"/>
    </xf>
    <xf numFmtId="4" fontId="22" fillId="0" borderId="32" xfId="0" applyNumberFormat="1" applyFont="1" applyFill="1" applyBorder="1" applyAlignment="1">
      <alignment horizontal="right" vertical="center" wrapText="1"/>
    </xf>
    <xf numFmtId="0" fontId="0" fillId="0" borderId="32" xfId="0" applyFont="1" applyFill="1" applyBorder="1" applyAlignment="1">
      <alignment horizontal="right" vertical="center"/>
    </xf>
    <xf numFmtId="4" fontId="22" fillId="0" borderId="32" xfId="0" applyNumberFormat="1" applyFont="1" applyFill="1" applyBorder="1" applyAlignment="1">
      <alignment horizontal="center" vertical="center" wrapText="1"/>
    </xf>
    <xf numFmtId="0" fontId="22" fillId="24" borderId="32" xfId="0" applyFont="1" applyFill="1" applyBorder="1" applyAlignment="1">
      <alignment horizontal="center" vertical="center" wrapText="1"/>
    </xf>
    <xf numFmtId="10" fontId="22" fillId="0" borderId="32" xfId="0" applyNumberFormat="1" applyFont="1" applyFill="1" applyBorder="1" applyAlignment="1">
      <alignment horizontal="center" vertical="center" wrapText="1"/>
    </xf>
    <xf numFmtId="10" fontId="22" fillId="0" borderId="39" xfId="0" applyNumberFormat="1" applyFont="1" applyFill="1" applyBorder="1" applyAlignment="1">
      <alignment horizontal="center" vertical="center" wrapText="1"/>
    </xf>
    <xf numFmtId="10" fontId="38" fillId="0" borderId="32" xfId="0" applyNumberFormat="1" applyFont="1" applyFill="1" applyBorder="1" applyAlignment="1">
      <alignment horizontal="center" vertical="center" wrapText="1"/>
    </xf>
    <xf numFmtId="10" fontId="22" fillId="0" borderId="100" xfId="0" applyNumberFormat="1" applyFont="1" applyFill="1" applyBorder="1" applyAlignment="1">
      <alignment horizontal="center" vertical="center" wrapText="1"/>
    </xf>
    <xf numFmtId="10" fontId="0" fillId="0" borderId="0" xfId="0" applyNumberFormat="1" applyFont="1" applyFill="1" applyBorder="1"/>
    <xf numFmtId="0" fontId="0" fillId="0" borderId="0" xfId="0" applyFont="1"/>
    <xf numFmtId="0" fontId="22" fillId="0" borderId="71" xfId="426" applyFont="1" applyFill="1" applyBorder="1" applyAlignment="1">
      <alignment horizontal="center" vertical="center"/>
    </xf>
    <xf numFmtId="0" fontId="22" fillId="24" borderId="34" xfId="0" applyFont="1" applyFill="1" applyBorder="1" applyAlignment="1">
      <alignment horizontal="center" vertical="center" wrapText="1"/>
    </xf>
    <xf numFmtId="10" fontId="38" fillId="24" borderId="36" xfId="0" applyNumberFormat="1" applyFont="1" applyFill="1" applyBorder="1" applyAlignment="1">
      <alignment horizontal="center" vertical="center" wrapText="1"/>
    </xf>
    <xf numFmtId="10" fontId="22" fillId="24" borderId="46" xfId="0" applyNumberFormat="1" applyFont="1" applyFill="1" applyBorder="1" applyAlignment="1">
      <alignment horizontal="center" vertical="center" wrapText="1"/>
    </xf>
    <xf numFmtId="0" fontId="22" fillId="0" borderId="72" xfId="426" applyFont="1" applyFill="1" applyBorder="1" applyAlignment="1">
      <alignment horizontal="center" vertical="center"/>
    </xf>
    <xf numFmtId="0" fontId="26" fillId="24" borderId="18" xfId="0" applyFont="1" applyFill="1" applyBorder="1" applyAlignment="1">
      <alignment horizontal="left" vertical="center" wrapText="1"/>
    </xf>
    <xf numFmtId="0" fontId="22" fillId="24" borderId="58" xfId="0" applyFont="1" applyFill="1" applyBorder="1" applyAlignment="1">
      <alignment horizontal="center" vertical="center" wrapText="1"/>
    </xf>
    <xf numFmtId="3" fontId="26" fillId="24" borderId="58" xfId="0" applyNumberFormat="1" applyFont="1" applyFill="1" applyBorder="1" applyAlignment="1">
      <alignment horizontal="left" vertical="center" wrapText="1"/>
    </xf>
    <xf numFmtId="10" fontId="22" fillId="24" borderId="58" xfId="0" applyNumberFormat="1" applyFont="1" applyFill="1" applyBorder="1" applyAlignment="1">
      <alignment horizontal="center" vertical="center"/>
    </xf>
    <xf numFmtId="10" fontId="38" fillId="24" borderId="66" xfId="0" applyNumberFormat="1" applyFont="1" applyFill="1" applyBorder="1" applyAlignment="1">
      <alignment horizontal="center" vertical="center" wrapText="1"/>
    </xf>
    <xf numFmtId="10" fontId="22" fillId="24" borderId="59" xfId="0" applyNumberFormat="1" applyFont="1" applyFill="1" applyBorder="1" applyAlignment="1">
      <alignment horizontal="center" vertical="center" wrapText="1"/>
    </xf>
    <xf numFmtId="0" fontId="22" fillId="0" borderId="83" xfId="426" applyFont="1" applyFill="1" applyBorder="1" applyAlignment="1">
      <alignment horizontal="center" vertical="center"/>
    </xf>
    <xf numFmtId="0" fontId="29" fillId="24" borderId="85" xfId="0" applyFont="1" applyFill="1" applyBorder="1" applyAlignment="1">
      <alignment vertical="center"/>
    </xf>
    <xf numFmtId="2" fontId="29" fillId="24" borderId="85" xfId="0" applyNumberFormat="1" applyFont="1" applyFill="1" applyBorder="1" applyAlignment="1">
      <alignment vertical="center"/>
    </xf>
    <xf numFmtId="10" fontId="29" fillId="24" borderId="85" xfId="0" applyNumberFormat="1" applyFont="1" applyFill="1" applyBorder="1" applyAlignment="1">
      <alignment horizontal="center" vertical="center"/>
    </xf>
    <xf numFmtId="10" fontId="38" fillId="24" borderId="85" xfId="0" applyNumberFormat="1" applyFont="1" applyFill="1" applyBorder="1" applyAlignment="1">
      <alignment horizontal="center" vertical="center" wrapText="1"/>
    </xf>
    <xf numFmtId="10" fontId="22" fillId="24" borderId="91" xfId="0" applyNumberFormat="1" applyFont="1" applyFill="1" applyBorder="1" applyAlignment="1">
      <alignment horizontal="center" vertical="center" wrapText="1"/>
    </xf>
    <xf numFmtId="0" fontId="22" fillId="24" borderId="36" xfId="0" applyFont="1" applyFill="1" applyBorder="1" applyAlignment="1">
      <alignment horizontal="center" vertical="center" wrapText="1"/>
    </xf>
    <xf numFmtId="10" fontId="22" fillId="24" borderId="62" xfId="0" applyNumberFormat="1" applyFont="1" applyFill="1" applyBorder="1" applyAlignment="1">
      <alignment horizontal="center" vertical="center" wrapText="1"/>
    </xf>
    <xf numFmtId="0" fontId="22" fillId="0" borderId="22" xfId="426" applyFont="1" applyFill="1" applyBorder="1" applyAlignment="1">
      <alignment horizontal="center" vertical="center"/>
    </xf>
    <xf numFmtId="0" fontId="22" fillId="25" borderId="16" xfId="0" applyFont="1" applyFill="1" applyBorder="1" applyAlignment="1">
      <alignment horizontal="center" vertical="center"/>
    </xf>
    <xf numFmtId="10" fontId="22" fillId="24" borderId="37" xfId="0" applyNumberFormat="1" applyFont="1" applyFill="1" applyBorder="1" applyAlignment="1">
      <alignment horizontal="center" vertical="center" wrapText="1"/>
    </xf>
    <xf numFmtId="10" fontId="38" fillId="24" borderId="40" xfId="0" applyNumberFormat="1" applyFont="1" applyFill="1" applyBorder="1" applyAlignment="1">
      <alignment horizontal="center" vertical="center" wrapText="1"/>
    </xf>
    <xf numFmtId="10" fontId="22" fillId="24" borderId="48" xfId="0" applyNumberFormat="1" applyFont="1" applyFill="1" applyBorder="1" applyAlignment="1">
      <alignment horizontal="center" vertical="center" wrapText="1"/>
    </xf>
    <xf numFmtId="0" fontId="22" fillId="0" borderId="67" xfId="426" applyFont="1" applyFill="1" applyBorder="1" applyAlignment="1">
      <alignment horizontal="center" vertical="center"/>
    </xf>
    <xf numFmtId="0" fontId="22" fillId="24" borderId="37" xfId="0" applyFont="1" applyFill="1" applyBorder="1" applyAlignment="1">
      <alignment horizontal="center" vertical="center" wrapText="1"/>
    </xf>
    <xf numFmtId="0" fontId="0" fillId="24" borderId="34" xfId="0" applyFont="1" applyFill="1" applyBorder="1" applyAlignment="1">
      <alignment vertical="center"/>
    </xf>
    <xf numFmtId="0" fontId="30" fillId="24" borderId="7" xfId="0" applyFont="1" applyFill="1" applyBorder="1" applyAlignment="1">
      <alignment horizontal="left" vertical="center"/>
    </xf>
    <xf numFmtId="10" fontId="38" fillId="25" borderId="36" xfId="0" applyNumberFormat="1" applyFont="1" applyFill="1" applyBorder="1" applyAlignment="1">
      <alignment horizontal="center" vertical="center" wrapText="1"/>
    </xf>
    <xf numFmtId="0" fontId="22" fillId="25" borderId="71" xfId="426" applyFont="1" applyFill="1" applyBorder="1" applyAlignment="1">
      <alignment horizontal="center" vertical="center"/>
    </xf>
    <xf numFmtId="0" fontId="22" fillId="0" borderId="71" xfId="470" applyFont="1" applyFill="1" applyBorder="1" applyAlignment="1">
      <alignment horizontal="center" vertical="center"/>
    </xf>
    <xf numFmtId="10" fontId="38" fillId="25" borderId="32" xfId="0" applyNumberFormat="1" applyFont="1" applyFill="1" applyBorder="1" applyAlignment="1">
      <alignment horizontal="center" vertical="center" wrapText="1"/>
    </xf>
    <xf numFmtId="10" fontId="38" fillId="0" borderId="36" xfId="0" applyNumberFormat="1" applyFont="1" applyBorder="1" applyAlignment="1">
      <alignment horizontal="center" vertical="center"/>
    </xf>
    <xf numFmtId="10" fontId="38" fillId="24" borderId="39" xfId="0" applyNumberFormat="1" applyFont="1" applyFill="1" applyBorder="1" applyAlignment="1">
      <alignment horizontal="center" vertical="center" wrapText="1"/>
    </xf>
    <xf numFmtId="10" fontId="38" fillId="24" borderId="37" xfId="0" applyNumberFormat="1" applyFont="1" applyFill="1" applyBorder="1" applyAlignment="1">
      <alignment horizontal="center" vertical="center" wrapText="1"/>
    </xf>
    <xf numFmtId="10" fontId="2" fillId="24" borderId="100" xfId="0" applyNumberFormat="1" applyFont="1" applyFill="1" applyBorder="1" applyAlignment="1">
      <alignment horizontal="center" vertical="center" wrapText="1"/>
    </xf>
    <xf numFmtId="10" fontId="2" fillId="24" borderId="62" xfId="0" applyNumberFormat="1" applyFont="1" applyFill="1" applyBorder="1" applyAlignment="1">
      <alignment horizontal="center" vertical="center" wrapText="1"/>
    </xf>
    <xf numFmtId="10" fontId="2" fillId="24" borderId="91" xfId="0" applyNumberFormat="1" applyFont="1" applyFill="1" applyBorder="1" applyAlignment="1">
      <alignment horizontal="center" vertical="center" wrapText="1"/>
    </xf>
    <xf numFmtId="10" fontId="2" fillId="24" borderId="46" xfId="0" applyNumberFormat="1" applyFont="1" applyFill="1" applyBorder="1" applyAlignment="1">
      <alignment horizontal="center" vertical="center" wrapText="1"/>
    </xf>
    <xf numFmtId="10" fontId="2" fillId="24" borderId="48" xfId="0" applyNumberFormat="1" applyFont="1" applyFill="1" applyBorder="1" applyAlignment="1">
      <alignment horizontal="center" vertical="center" wrapText="1"/>
    </xf>
    <xf numFmtId="10" fontId="2" fillId="24" borderId="53" xfId="0" applyNumberFormat="1" applyFont="1" applyFill="1" applyBorder="1" applyAlignment="1">
      <alignment horizontal="center" vertical="center" wrapText="1"/>
    </xf>
    <xf numFmtId="10" fontId="2" fillId="24" borderId="45" xfId="0" applyNumberFormat="1" applyFont="1" applyFill="1" applyBorder="1" applyAlignment="1">
      <alignment horizontal="center" vertical="center" wrapText="1"/>
    </xf>
    <xf numFmtId="10" fontId="2" fillId="24" borderId="90" xfId="0" applyNumberFormat="1" applyFont="1" applyFill="1" applyBorder="1" applyAlignment="1">
      <alignment horizontal="center" vertical="center" wrapText="1"/>
    </xf>
    <xf numFmtId="10" fontId="2" fillId="24" borderId="103" xfId="0" applyNumberFormat="1" applyFont="1" applyFill="1" applyBorder="1" applyAlignment="1">
      <alignment horizontal="center" vertical="center" wrapText="1"/>
    </xf>
    <xf numFmtId="10" fontId="2" fillId="24" borderId="59" xfId="0" applyNumberFormat="1" applyFont="1" applyFill="1" applyBorder="1" applyAlignment="1">
      <alignment horizontal="center" vertical="center" wrapText="1"/>
    </xf>
    <xf numFmtId="0" fontId="32" fillId="0" borderId="69" xfId="0" applyFont="1" applyBorder="1" applyAlignment="1">
      <alignment horizontal="left" wrapText="1"/>
    </xf>
    <xf numFmtId="0" fontId="32" fillId="0" borderId="70" xfId="0" applyFont="1" applyBorder="1" applyAlignment="1">
      <alignment horizontal="left" wrapText="1"/>
    </xf>
    <xf numFmtId="0" fontId="32" fillId="0" borderId="41" xfId="0" applyFont="1" applyBorder="1" applyAlignment="1">
      <alignment horizontal="left" wrapText="1"/>
    </xf>
    <xf numFmtId="0" fontId="0" fillId="0" borderId="70" xfId="0" applyBorder="1" applyAlignment="1"/>
    <xf numFmtId="0" fontId="0" fillId="0" borderId="41" xfId="0" applyBorder="1" applyAlignment="1"/>
    <xf numFmtId="0" fontId="32" fillId="0" borderId="7" xfId="0" applyFont="1" applyBorder="1" applyAlignment="1">
      <alignment horizontal="left" wrapText="1"/>
    </xf>
    <xf numFmtId="0" fontId="22" fillId="0" borderId="7" xfId="0" applyFont="1" applyBorder="1" applyAlignment="1">
      <alignment horizontal="left" wrapText="1"/>
    </xf>
    <xf numFmtId="0" fontId="0" fillId="0" borderId="7" xfId="0" applyBorder="1" applyAlignment="1"/>
    <xf numFmtId="10" fontId="20" fillId="0" borderId="55" xfId="0" applyNumberFormat="1" applyFont="1" applyFill="1" applyBorder="1" applyAlignment="1">
      <alignment horizontal="center" vertical="center" wrapText="1"/>
    </xf>
    <xf numFmtId="10" fontId="20" fillId="0" borderId="52" xfId="0" applyNumberFormat="1" applyFont="1" applyFill="1" applyBorder="1" applyAlignment="1">
      <alignment horizontal="center" vertical="center" wrapText="1"/>
    </xf>
    <xf numFmtId="10" fontId="0" fillId="0" borderId="53" xfId="0" applyNumberFormat="1" applyFill="1" applyBorder="1" applyAlignment="1">
      <alignment vertical="center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20" fillId="0" borderId="56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10" fontId="20" fillId="0" borderId="29" xfId="0" applyNumberFormat="1" applyFont="1" applyFill="1" applyBorder="1" applyAlignment="1">
      <alignment horizontal="center" vertical="center" wrapText="1"/>
    </xf>
    <xf numFmtId="10" fontId="20" fillId="0" borderId="27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0" fillId="0" borderId="95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20" fillId="0" borderId="67" xfId="0" applyFont="1" applyFill="1" applyBorder="1" applyAlignment="1">
      <alignment horizontal="center" vertical="center" wrapText="1"/>
    </xf>
    <xf numFmtId="0" fontId="0" fillId="0" borderId="106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</cellXfs>
  <cellStyles count="471">
    <cellStyle name="20% - Accent1 10" xfId="2"/>
    <cellStyle name="20% - Accent1 2" xfId="1"/>
    <cellStyle name="20% - Accent1 2 2" xfId="3"/>
    <cellStyle name="20% - Accent1 2 3" xfId="427"/>
    <cellStyle name="20% - Accent1 3" xfId="4"/>
    <cellStyle name="20% - Accent1 4" xfId="5"/>
    <cellStyle name="20% - Accent1 5" xfId="6"/>
    <cellStyle name="20% - Accent1 6" xfId="7"/>
    <cellStyle name="20% - Accent1 7" xfId="8"/>
    <cellStyle name="20% - Accent1 8" xfId="9"/>
    <cellStyle name="20% - Accent1 9" xfId="10"/>
    <cellStyle name="20% - Accent2 10" xfId="12"/>
    <cellStyle name="20% - Accent2 2" xfId="11"/>
    <cellStyle name="20% - Accent2 2 2" xfId="13"/>
    <cellStyle name="20% - Accent2 2 3" xfId="428"/>
    <cellStyle name="20% - Accent2 3" xfId="14"/>
    <cellStyle name="20% - Accent2 4" xfId="15"/>
    <cellStyle name="20% - Accent2 5" xfId="16"/>
    <cellStyle name="20% - Accent2 6" xfId="17"/>
    <cellStyle name="20% - Accent2 7" xfId="18"/>
    <cellStyle name="20% - Accent2 8" xfId="19"/>
    <cellStyle name="20% - Accent2 9" xfId="20"/>
    <cellStyle name="20% - Accent3 10" xfId="22"/>
    <cellStyle name="20% - Accent3 2" xfId="21"/>
    <cellStyle name="20% - Accent3 2 2" xfId="23"/>
    <cellStyle name="20% - Accent3 2 3" xfId="429"/>
    <cellStyle name="20% - Accent3 3" xfId="24"/>
    <cellStyle name="20% - Accent3 4" xfId="25"/>
    <cellStyle name="20% - Accent3 5" xfId="26"/>
    <cellStyle name="20% - Accent3 6" xfId="27"/>
    <cellStyle name="20% - Accent3 7" xfId="28"/>
    <cellStyle name="20% - Accent3 8" xfId="29"/>
    <cellStyle name="20% - Accent3 9" xfId="30"/>
    <cellStyle name="20% - Accent4 10" xfId="32"/>
    <cellStyle name="20% - Accent4 2" xfId="31"/>
    <cellStyle name="20% - Accent4 2 2" xfId="33"/>
    <cellStyle name="20% - Accent4 2 3" xfId="430"/>
    <cellStyle name="20% - Accent4 3" xfId="34"/>
    <cellStyle name="20% - Accent4 4" xfId="35"/>
    <cellStyle name="20% - Accent4 5" xfId="36"/>
    <cellStyle name="20% - Accent4 6" xfId="37"/>
    <cellStyle name="20% - Accent4 7" xfId="38"/>
    <cellStyle name="20% - Accent4 8" xfId="39"/>
    <cellStyle name="20% - Accent4 9" xfId="40"/>
    <cellStyle name="20% - Accent5 10" xfId="42"/>
    <cellStyle name="20% - Accent5 2" xfId="41"/>
    <cellStyle name="20% - Accent5 2 2" xfId="43"/>
    <cellStyle name="20% - Accent5 2 3" xfId="431"/>
    <cellStyle name="20% - Accent5 3" xfId="44"/>
    <cellStyle name="20% - Accent5 4" xfId="45"/>
    <cellStyle name="20% - Accent5 5" xfId="46"/>
    <cellStyle name="20% - Accent5 6" xfId="47"/>
    <cellStyle name="20% - Accent5 7" xfId="48"/>
    <cellStyle name="20% - Accent5 8" xfId="49"/>
    <cellStyle name="20% - Accent5 9" xfId="50"/>
    <cellStyle name="20% - Accent6 10" xfId="52"/>
    <cellStyle name="20% - Accent6 2" xfId="51"/>
    <cellStyle name="20% - Accent6 2 2" xfId="53"/>
    <cellStyle name="20% - Accent6 2 3" xfId="432"/>
    <cellStyle name="20% - Accent6 3" xfId="54"/>
    <cellStyle name="20% - Accent6 4" xfId="55"/>
    <cellStyle name="20% - Accent6 5" xfId="56"/>
    <cellStyle name="20% - Accent6 6" xfId="57"/>
    <cellStyle name="20% - Accent6 7" xfId="58"/>
    <cellStyle name="20% - Accent6 8" xfId="59"/>
    <cellStyle name="20% - Accent6 9" xfId="60"/>
    <cellStyle name="40% - Accent1 10" xfId="62"/>
    <cellStyle name="40% - Accent1 2" xfId="61"/>
    <cellStyle name="40% - Accent1 2 2" xfId="63"/>
    <cellStyle name="40% - Accent1 2 3" xfId="433"/>
    <cellStyle name="40% - Accent1 3" xfId="64"/>
    <cellStyle name="40% - Accent1 4" xfId="65"/>
    <cellStyle name="40% - Accent1 5" xfId="66"/>
    <cellStyle name="40% - Accent1 6" xfId="67"/>
    <cellStyle name="40% - Accent1 7" xfId="68"/>
    <cellStyle name="40% - Accent1 8" xfId="69"/>
    <cellStyle name="40% - Accent1 9" xfId="70"/>
    <cellStyle name="40% - Accent2 10" xfId="72"/>
    <cellStyle name="40% - Accent2 2" xfId="71"/>
    <cellStyle name="40% - Accent2 2 2" xfId="73"/>
    <cellStyle name="40% - Accent2 2 3" xfId="434"/>
    <cellStyle name="40% - Accent2 3" xfId="74"/>
    <cellStyle name="40% - Accent2 4" xfId="75"/>
    <cellStyle name="40% - Accent2 5" xfId="76"/>
    <cellStyle name="40% - Accent2 6" xfId="77"/>
    <cellStyle name="40% - Accent2 7" xfId="78"/>
    <cellStyle name="40% - Accent2 8" xfId="79"/>
    <cellStyle name="40% - Accent2 9" xfId="80"/>
    <cellStyle name="40% - Accent3 10" xfId="82"/>
    <cellStyle name="40% - Accent3 2" xfId="81"/>
    <cellStyle name="40% - Accent3 2 2" xfId="83"/>
    <cellStyle name="40% - Accent3 2 3" xfId="435"/>
    <cellStyle name="40% - Accent3 3" xfId="84"/>
    <cellStyle name="40% - Accent3 4" xfId="85"/>
    <cellStyle name="40% - Accent3 5" xfId="86"/>
    <cellStyle name="40% - Accent3 6" xfId="87"/>
    <cellStyle name="40% - Accent3 7" xfId="88"/>
    <cellStyle name="40% - Accent3 8" xfId="89"/>
    <cellStyle name="40% - Accent3 9" xfId="90"/>
    <cellStyle name="40% - Accent4 10" xfId="92"/>
    <cellStyle name="40% - Accent4 2" xfId="91"/>
    <cellStyle name="40% - Accent4 2 2" xfId="93"/>
    <cellStyle name="40% - Accent4 2 3" xfId="436"/>
    <cellStyle name="40% - Accent4 3" xfId="94"/>
    <cellStyle name="40% - Accent4 4" xfId="95"/>
    <cellStyle name="40% - Accent4 5" xfId="96"/>
    <cellStyle name="40% - Accent4 6" xfId="97"/>
    <cellStyle name="40% - Accent4 7" xfId="98"/>
    <cellStyle name="40% - Accent4 8" xfId="99"/>
    <cellStyle name="40% - Accent4 9" xfId="100"/>
    <cellStyle name="40% - Accent5 10" xfId="102"/>
    <cellStyle name="40% - Accent5 2" xfId="101"/>
    <cellStyle name="40% - Accent5 2 2" xfId="103"/>
    <cellStyle name="40% - Accent5 2 3" xfId="437"/>
    <cellStyle name="40% - Accent5 3" xfId="104"/>
    <cellStyle name="40% - Accent5 4" xfId="105"/>
    <cellStyle name="40% - Accent5 5" xfId="106"/>
    <cellStyle name="40% - Accent5 6" xfId="107"/>
    <cellStyle name="40% - Accent5 7" xfId="108"/>
    <cellStyle name="40% - Accent5 8" xfId="109"/>
    <cellStyle name="40% - Accent5 9" xfId="110"/>
    <cellStyle name="40% - Accent6 10" xfId="112"/>
    <cellStyle name="40% - Accent6 2" xfId="111"/>
    <cellStyle name="40% - Accent6 2 2" xfId="113"/>
    <cellStyle name="40% - Accent6 2 3" xfId="438"/>
    <cellStyle name="40% - Accent6 3" xfId="114"/>
    <cellStyle name="40% - Accent6 4" xfId="115"/>
    <cellStyle name="40% - Accent6 5" xfId="116"/>
    <cellStyle name="40% - Accent6 6" xfId="117"/>
    <cellStyle name="40% - Accent6 7" xfId="118"/>
    <cellStyle name="40% - Accent6 8" xfId="119"/>
    <cellStyle name="40% - Accent6 9" xfId="120"/>
    <cellStyle name="60% - Accent1 10" xfId="122"/>
    <cellStyle name="60% - Accent1 2" xfId="121"/>
    <cellStyle name="60% - Accent1 2 2" xfId="123"/>
    <cellStyle name="60% - Accent1 2 3" xfId="439"/>
    <cellStyle name="60% - Accent1 3" xfId="124"/>
    <cellStyle name="60% - Accent1 4" xfId="125"/>
    <cellStyle name="60% - Accent1 5" xfId="126"/>
    <cellStyle name="60% - Accent1 6" xfId="127"/>
    <cellStyle name="60% - Accent1 7" xfId="128"/>
    <cellStyle name="60% - Accent1 8" xfId="129"/>
    <cellStyle name="60% - Accent1 9" xfId="130"/>
    <cellStyle name="60% - Accent2 10" xfId="132"/>
    <cellStyle name="60% - Accent2 2" xfId="131"/>
    <cellStyle name="60% - Accent2 2 2" xfId="133"/>
    <cellStyle name="60% - Accent2 2 3" xfId="440"/>
    <cellStyle name="60% - Accent2 3" xfId="134"/>
    <cellStyle name="60% - Accent2 4" xfId="135"/>
    <cellStyle name="60% - Accent2 5" xfId="136"/>
    <cellStyle name="60% - Accent2 6" xfId="137"/>
    <cellStyle name="60% - Accent2 7" xfId="138"/>
    <cellStyle name="60% - Accent2 8" xfId="139"/>
    <cellStyle name="60% - Accent2 9" xfId="140"/>
    <cellStyle name="60% - Accent3 10" xfId="142"/>
    <cellStyle name="60% - Accent3 2" xfId="141"/>
    <cellStyle name="60% - Accent3 2 2" xfId="143"/>
    <cellStyle name="60% - Accent3 2 3" xfId="441"/>
    <cellStyle name="60% - Accent3 3" xfId="144"/>
    <cellStyle name="60% - Accent3 4" xfId="145"/>
    <cellStyle name="60% - Accent3 5" xfId="146"/>
    <cellStyle name="60% - Accent3 6" xfId="147"/>
    <cellStyle name="60% - Accent3 7" xfId="148"/>
    <cellStyle name="60% - Accent3 8" xfId="149"/>
    <cellStyle name="60% - Accent3 9" xfId="150"/>
    <cellStyle name="60% - Accent4 10" xfId="152"/>
    <cellStyle name="60% - Accent4 2" xfId="151"/>
    <cellStyle name="60% - Accent4 2 2" xfId="153"/>
    <cellStyle name="60% - Accent4 2 3" xfId="442"/>
    <cellStyle name="60% - Accent4 3" xfId="154"/>
    <cellStyle name="60% - Accent4 4" xfId="155"/>
    <cellStyle name="60% - Accent4 5" xfId="156"/>
    <cellStyle name="60% - Accent4 6" xfId="157"/>
    <cellStyle name="60% - Accent4 7" xfId="158"/>
    <cellStyle name="60% - Accent4 8" xfId="159"/>
    <cellStyle name="60% - Accent4 9" xfId="160"/>
    <cellStyle name="60% - Accent5 10" xfId="162"/>
    <cellStyle name="60% - Accent5 2" xfId="161"/>
    <cellStyle name="60% - Accent5 2 2" xfId="163"/>
    <cellStyle name="60% - Accent5 2 3" xfId="443"/>
    <cellStyle name="60% - Accent5 3" xfId="164"/>
    <cellStyle name="60% - Accent5 4" xfId="165"/>
    <cellStyle name="60% - Accent5 5" xfId="166"/>
    <cellStyle name="60% - Accent5 6" xfId="167"/>
    <cellStyle name="60% - Accent5 7" xfId="168"/>
    <cellStyle name="60% - Accent5 8" xfId="169"/>
    <cellStyle name="60% - Accent5 9" xfId="170"/>
    <cellStyle name="60% - Accent6 10" xfId="172"/>
    <cellStyle name="60% - Accent6 2" xfId="171"/>
    <cellStyle name="60% - Accent6 2 2" xfId="173"/>
    <cellStyle name="60% - Accent6 2 3" xfId="444"/>
    <cellStyle name="60% - Accent6 3" xfId="174"/>
    <cellStyle name="60% - Accent6 4" xfId="175"/>
    <cellStyle name="60% - Accent6 5" xfId="176"/>
    <cellStyle name="60% - Accent6 6" xfId="177"/>
    <cellStyle name="60% - Accent6 7" xfId="178"/>
    <cellStyle name="60% - Accent6 8" xfId="179"/>
    <cellStyle name="60% - Accent6 9" xfId="180"/>
    <cellStyle name="Accent1 10" xfId="182"/>
    <cellStyle name="Accent1 2" xfId="181"/>
    <cellStyle name="Accent1 2 2" xfId="183"/>
    <cellStyle name="Accent1 2 3" xfId="445"/>
    <cellStyle name="Accent1 3" xfId="184"/>
    <cellStyle name="Accent1 4" xfId="185"/>
    <cellStyle name="Accent1 5" xfId="186"/>
    <cellStyle name="Accent1 6" xfId="187"/>
    <cellStyle name="Accent1 7" xfId="188"/>
    <cellStyle name="Accent1 8" xfId="189"/>
    <cellStyle name="Accent1 9" xfId="190"/>
    <cellStyle name="Accent2 10" xfId="192"/>
    <cellStyle name="Accent2 2" xfId="191"/>
    <cellStyle name="Accent2 2 2" xfId="193"/>
    <cellStyle name="Accent2 2 3" xfId="446"/>
    <cellStyle name="Accent2 3" xfId="194"/>
    <cellStyle name="Accent2 4" xfId="195"/>
    <cellStyle name="Accent2 5" xfId="196"/>
    <cellStyle name="Accent2 6" xfId="197"/>
    <cellStyle name="Accent2 7" xfId="198"/>
    <cellStyle name="Accent2 8" xfId="199"/>
    <cellStyle name="Accent2 9" xfId="200"/>
    <cellStyle name="Accent3 10" xfId="202"/>
    <cellStyle name="Accent3 2" xfId="201"/>
    <cellStyle name="Accent3 2 2" xfId="203"/>
    <cellStyle name="Accent3 2 3" xfId="447"/>
    <cellStyle name="Accent3 3" xfId="204"/>
    <cellStyle name="Accent3 4" xfId="205"/>
    <cellStyle name="Accent3 5" xfId="206"/>
    <cellStyle name="Accent3 6" xfId="207"/>
    <cellStyle name="Accent3 7" xfId="208"/>
    <cellStyle name="Accent3 8" xfId="209"/>
    <cellStyle name="Accent3 9" xfId="210"/>
    <cellStyle name="Accent4 10" xfId="212"/>
    <cellStyle name="Accent4 2" xfId="211"/>
    <cellStyle name="Accent4 2 2" xfId="213"/>
    <cellStyle name="Accent4 2 3" xfId="448"/>
    <cellStyle name="Accent4 3" xfId="214"/>
    <cellStyle name="Accent4 4" xfId="215"/>
    <cellStyle name="Accent4 5" xfId="216"/>
    <cellStyle name="Accent4 6" xfId="217"/>
    <cellStyle name="Accent4 7" xfId="218"/>
    <cellStyle name="Accent4 8" xfId="219"/>
    <cellStyle name="Accent4 9" xfId="220"/>
    <cellStyle name="Accent5 10" xfId="222"/>
    <cellStyle name="Accent5 2" xfId="221"/>
    <cellStyle name="Accent5 2 2" xfId="223"/>
    <cellStyle name="Accent5 2 3" xfId="449"/>
    <cellStyle name="Accent5 3" xfId="224"/>
    <cellStyle name="Accent5 4" xfId="225"/>
    <cellStyle name="Accent5 5" xfId="226"/>
    <cellStyle name="Accent5 6" xfId="227"/>
    <cellStyle name="Accent5 7" xfId="228"/>
    <cellStyle name="Accent5 8" xfId="229"/>
    <cellStyle name="Accent5 9" xfId="230"/>
    <cellStyle name="Accent6 10" xfId="232"/>
    <cellStyle name="Accent6 2" xfId="231"/>
    <cellStyle name="Accent6 2 2" xfId="233"/>
    <cellStyle name="Accent6 2 3" xfId="450"/>
    <cellStyle name="Accent6 3" xfId="234"/>
    <cellStyle name="Accent6 4" xfId="235"/>
    <cellStyle name="Accent6 5" xfId="236"/>
    <cellStyle name="Accent6 6" xfId="237"/>
    <cellStyle name="Accent6 7" xfId="238"/>
    <cellStyle name="Accent6 8" xfId="239"/>
    <cellStyle name="Accent6 9" xfId="240"/>
    <cellStyle name="Bad 10" xfId="242"/>
    <cellStyle name="Bad 2" xfId="241"/>
    <cellStyle name="Bad 2 2" xfId="243"/>
    <cellStyle name="Bad 2 3" xfId="451"/>
    <cellStyle name="Bad 3" xfId="244"/>
    <cellStyle name="Bad 4" xfId="245"/>
    <cellStyle name="Bad 5" xfId="246"/>
    <cellStyle name="Bad 6" xfId="247"/>
    <cellStyle name="Bad 7" xfId="248"/>
    <cellStyle name="Bad 8" xfId="249"/>
    <cellStyle name="Bad 9" xfId="250"/>
    <cellStyle name="Calculation 10" xfId="252"/>
    <cellStyle name="Calculation 2" xfId="251"/>
    <cellStyle name="Calculation 2 2" xfId="253"/>
    <cellStyle name="Calculation 2 3" xfId="452"/>
    <cellStyle name="Calculation 3" xfId="254"/>
    <cellStyle name="Calculation 4" xfId="255"/>
    <cellStyle name="Calculation 5" xfId="256"/>
    <cellStyle name="Calculation 6" xfId="257"/>
    <cellStyle name="Calculation 7" xfId="258"/>
    <cellStyle name="Calculation 8" xfId="259"/>
    <cellStyle name="Calculation 9" xfId="260"/>
    <cellStyle name="Check Cell 10" xfId="262"/>
    <cellStyle name="Check Cell 2" xfId="261"/>
    <cellStyle name="Check Cell 2 2" xfId="263"/>
    <cellStyle name="Check Cell 2 3" xfId="453"/>
    <cellStyle name="Check Cell 3" xfId="264"/>
    <cellStyle name="Check Cell 4" xfId="265"/>
    <cellStyle name="Check Cell 5" xfId="266"/>
    <cellStyle name="Check Cell 6" xfId="267"/>
    <cellStyle name="Check Cell 7" xfId="268"/>
    <cellStyle name="Check Cell 8" xfId="269"/>
    <cellStyle name="Check Cell 9" xfId="270"/>
    <cellStyle name="Comma0" xfId="271"/>
    <cellStyle name="Comma0 2" xfId="272"/>
    <cellStyle name="Comma0 3" xfId="468"/>
    <cellStyle name="Currency0" xfId="273"/>
    <cellStyle name="Currency0 2" xfId="274"/>
    <cellStyle name="Currency0 3" xfId="469"/>
    <cellStyle name="Explanatory Text 10" xfId="276"/>
    <cellStyle name="Explanatory Text 2" xfId="275"/>
    <cellStyle name="Explanatory Text 2 2" xfId="277"/>
    <cellStyle name="Explanatory Text 2 3" xfId="454"/>
    <cellStyle name="Explanatory Text 3" xfId="278"/>
    <cellStyle name="Explanatory Text 4" xfId="279"/>
    <cellStyle name="Explanatory Text 5" xfId="280"/>
    <cellStyle name="Explanatory Text 6" xfId="281"/>
    <cellStyle name="Explanatory Text 7" xfId="282"/>
    <cellStyle name="Explanatory Text 8" xfId="283"/>
    <cellStyle name="Explanatory Text 9" xfId="284"/>
    <cellStyle name="Good 10" xfId="286"/>
    <cellStyle name="Good 2" xfId="285"/>
    <cellStyle name="Good 2 2" xfId="287"/>
    <cellStyle name="Good 2 3" xfId="455"/>
    <cellStyle name="Good 3" xfId="288"/>
    <cellStyle name="Good 4" xfId="289"/>
    <cellStyle name="Good 5" xfId="290"/>
    <cellStyle name="Good 6" xfId="291"/>
    <cellStyle name="Good 7" xfId="292"/>
    <cellStyle name="Good 8" xfId="293"/>
    <cellStyle name="Good 9" xfId="294"/>
    <cellStyle name="Heading 1 10" xfId="296"/>
    <cellStyle name="Heading 1 2" xfId="295"/>
    <cellStyle name="Heading 1 2 2" xfId="297"/>
    <cellStyle name="Heading 1 2 3" xfId="456"/>
    <cellStyle name="Heading 1 3" xfId="298"/>
    <cellStyle name="Heading 1 4" xfId="299"/>
    <cellStyle name="Heading 1 5" xfId="300"/>
    <cellStyle name="Heading 1 6" xfId="301"/>
    <cellStyle name="Heading 1 7" xfId="302"/>
    <cellStyle name="Heading 1 8" xfId="303"/>
    <cellStyle name="Heading 1 9" xfId="304"/>
    <cellStyle name="Heading 2 10" xfId="306"/>
    <cellStyle name="Heading 2 2" xfId="305"/>
    <cellStyle name="Heading 2 2 2" xfId="307"/>
    <cellStyle name="Heading 2 2 3" xfId="457"/>
    <cellStyle name="Heading 2 3" xfId="308"/>
    <cellStyle name="Heading 2 4" xfId="309"/>
    <cellStyle name="Heading 2 5" xfId="310"/>
    <cellStyle name="Heading 2 6" xfId="311"/>
    <cellStyle name="Heading 2 7" xfId="312"/>
    <cellStyle name="Heading 2 8" xfId="313"/>
    <cellStyle name="Heading 2 9" xfId="314"/>
    <cellStyle name="Heading 3 10" xfId="316"/>
    <cellStyle name="Heading 3 2" xfId="315"/>
    <cellStyle name="Heading 3 2 2" xfId="317"/>
    <cellStyle name="Heading 3 2 3" xfId="458"/>
    <cellStyle name="Heading 3 3" xfId="318"/>
    <cellStyle name="Heading 3 4" xfId="319"/>
    <cellStyle name="Heading 3 5" xfId="320"/>
    <cellStyle name="Heading 3 6" xfId="321"/>
    <cellStyle name="Heading 3 7" xfId="322"/>
    <cellStyle name="Heading 3 8" xfId="323"/>
    <cellStyle name="Heading 3 9" xfId="324"/>
    <cellStyle name="Heading 4 10" xfId="326"/>
    <cellStyle name="Heading 4 2" xfId="325"/>
    <cellStyle name="Heading 4 2 2" xfId="327"/>
    <cellStyle name="Heading 4 2 3" xfId="459"/>
    <cellStyle name="Heading 4 3" xfId="328"/>
    <cellStyle name="Heading 4 4" xfId="329"/>
    <cellStyle name="Heading 4 5" xfId="330"/>
    <cellStyle name="Heading 4 6" xfId="331"/>
    <cellStyle name="Heading 4 7" xfId="332"/>
    <cellStyle name="Heading 4 8" xfId="333"/>
    <cellStyle name="Heading 4 9" xfId="334"/>
    <cellStyle name="Input 10" xfId="336"/>
    <cellStyle name="Input 2" xfId="335"/>
    <cellStyle name="Input 2 2" xfId="337"/>
    <cellStyle name="Input 2 3" xfId="460"/>
    <cellStyle name="Input 3" xfId="338"/>
    <cellStyle name="Input 4" xfId="339"/>
    <cellStyle name="Input 5" xfId="340"/>
    <cellStyle name="Input 6" xfId="341"/>
    <cellStyle name="Input 7" xfId="342"/>
    <cellStyle name="Input 8" xfId="343"/>
    <cellStyle name="Input 9" xfId="344"/>
    <cellStyle name="Linked Cell 10" xfId="346"/>
    <cellStyle name="Linked Cell 2" xfId="345"/>
    <cellStyle name="Linked Cell 2 2" xfId="347"/>
    <cellStyle name="Linked Cell 2 3" xfId="461"/>
    <cellStyle name="Linked Cell 3" xfId="348"/>
    <cellStyle name="Linked Cell 4" xfId="349"/>
    <cellStyle name="Linked Cell 5" xfId="350"/>
    <cellStyle name="Linked Cell 6" xfId="351"/>
    <cellStyle name="Linked Cell 7" xfId="352"/>
    <cellStyle name="Linked Cell 8" xfId="353"/>
    <cellStyle name="Linked Cell 9" xfId="354"/>
    <cellStyle name="Neutral 10" xfId="356"/>
    <cellStyle name="Neutral 2" xfId="355"/>
    <cellStyle name="Neutral 2 2" xfId="357"/>
    <cellStyle name="Neutral 2 3" xfId="462"/>
    <cellStyle name="Neutral 3" xfId="358"/>
    <cellStyle name="Neutral 4" xfId="359"/>
    <cellStyle name="Neutral 5" xfId="360"/>
    <cellStyle name="Neutral 6" xfId="361"/>
    <cellStyle name="Neutral 7" xfId="362"/>
    <cellStyle name="Neutral 8" xfId="363"/>
    <cellStyle name="Neutral 9" xfId="364"/>
    <cellStyle name="Normal" xfId="0" builtinId="0"/>
    <cellStyle name="Normal 10" xfId="365"/>
    <cellStyle name="Normal 2 2" xfId="366"/>
    <cellStyle name="Normal 2 3" xfId="426"/>
    <cellStyle name="Normal 2 3 2" xfId="470"/>
    <cellStyle name="Normal 3" xfId="367"/>
    <cellStyle name="Normal 3 2" xfId="425"/>
    <cellStyle name="Normal 3 3" xfId="424"/>
    <cellStyle name="Normal 4" xfId="368"/>
    <cellStyle name="Normal 5" xfId="369"/>
    <cellStyle name="Normal 6" xfId="370"/>
    <cellStyle name="Normal 7" xfId="371"/>
    <cellStyle name="Normal 8" xfId="372"/>
    <cellStyle name="Normal 9" xfId="373"/>
    <cellStyle name="Note 10" xfId="375"/>
    <cellStyle name="Note 2" xfId="374"/>
    <cellStyle name="Note 2 2" xfId="376"/>
    <cellStyle name="Note 2 3" xfId="463"/>
    <cellStyle name="Note 3" xfId="377"/>
    <cellStyle name="Note 4" xfId="378"/>
    <cellStyle name="Note 5" xfId="379"/>
    <cellStyle name="Note 6" xfId="380"/>
    <cellStyle name="Note 7" xfId="381"/>
    <cellStyle name="Note 8" xfId="382"/>
    <cellStyle name="Note 9" xfId="383"/>
    <cellStyle name="Output 10" xfId="385"/>
    <cellStyle name="Output 2" xfId="384"/>
    <cellStyle name="Output 2 2" xfId="386"/>
    <cellStyle name="Output 2 3" xfId="464"/>
    <cellStyle name="Output 3" xfId="387"/>
    <cellStyle name="Output 4" xfId="388"/>
    <cellStyle name="Output 5" xfId="389"/>
    <cellStyle name="Output 6" xfId="390"/>
    <cellStyle name="Output 7" xfId="391"/>
    <cellStyle name="Output 8" xfId="392"/>
    <cellStyle name="Output 9" xfId="393"/>
    <cellStyle name="Title 10" xfId="395"/>
    <cellStyle name="Title 2" xfId="394"/>
    <cellStyle name="Title 2 2" xfId="396"/>
    <cellStyle name="Title 2 3" xfId="465"/>
    <cellStyle name="Title 3" xfId="397"/>
    <cellStyle name="Title 4" xfId="398"/>
    <cellStyle name="Title 5" xfId="399"/>
    <cellStyle name="Title 6" xfId="400"/>
    <cellStyle name="Title 7" xfId="401"/>
    <cellStyle name="Title 8" xfId="402"/>
    <cellStyle name="Title 9" xfId="403"/>
    <cellStyle name="Total 10" xfId="405"/>
    <cellStyle name="Total 2" xfId="404"/>
    <cellStyle name="Total 2 2" xfId="406"/>
    <cellStyle name="Total 2 3" xfId="466"/>
    <cellStyle name="Total 3" xfId="407"/>
    <cellStyle name="Total 4" xfId="408"/>
    <cellStyle name="Total 5" xfId="409"/>
    <cellStyle name="Total 6" xfId="410"/>
    <cellStyle name="Total 7" xfId="411"/>
    <cellStyle name="Total 8" xfId="412"/>
    <cellStyle name="Total 9" xfId="413"/>
    <cellStyle name="Warning Text 10" xfId="415"/>
    <cellStyle name="Warning Text 2" xfId="414"/>
    <cellStyle name="Warning Text 2 2" xfId="416"/>
    <cellStyle name="Warning Text 2 3" xfId="467"/>
    <cellStyle name="Warning Text 3" xfId="417"/>
    <cellStyle name="Warning Text 4" xfId="418"/>
    <cellStyle name="Warning Text 5" xfId="419"/>
    <cellStyle name="Warning Text 6" xfId="420"/>
    <cellStyle name="Warning Text 7" xfId="421"/>
    <cellStyle name="Warning Text 8" xfId="422"/>
    <cellStyle name="Warning Text 9" xfId="423"/>
  </cellStyles>
  <dxfs count="3"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3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7"/>
  <sheetViews>
    <sheetView tabSelected="1" workbookViewId="0">
      <selection activeCell="Y22" sqref="Y22"/>
    </sheetView>
  </sheetViews>
  <sheetFormatPr defaultRowHeight="15" x14ac:dyDescent="0.25"/>
  <cols>
    <col min="1" max="1" width="10.42578125" style="211" customWidth="1"/>
    <col min="2" max="2" width="7.85546875" style="211" customWidth="1"/>
    <col min="3" max="3" width="63.28515625" style="188" customWidth="1"/>
    <col min="4" max="4" width="17.7109375" style="188" customWidth="1"/>
    <col min="5" max="5" width="11.85546875" style="188" customWidth="1"/>
    <col min="6" max="6" width="12.85546875" style="188" customWidth="1"/>
    <col min="7" max="7" width="12.7109375" style="188" bestFit="1" customWidth="1"/>
    <col min="8" max="8" width="13.5703125" style="188" customWidth="1"/>
    <col min="9" max="9" width="4.85546875" style="188" customWidth="1"/>
    <col min="10" max="10" width="11.7109375" style="188" customWidth="1"/>
    <col min="11" max="11" width="9.140625" style="188"/>
    <col min="12" max="12" width="4.140625" style="188" customWidth="1"/>
    <col min="13" max="13" width="11.5703125" style="188" customWidth="1"/>
    <col min="14" max="14" width="9.140625" style="188"/>
    <col min="15" max="15" width="3.7109375" style="188" customWidth="1"/>
    <col min="16" max="16" width="11.7109375" style="188" customWidth="1"/>
    <col min="17" max="17" width="9.140625" style="188"/>
    <col min="18" max="18" width="3.85546875" style="188" customWidth="1"/>
    <col min="19" max="19" width="13.140625" style="188" customWidth="1"/>
    <col min="20" max="20" width="12" style="188" customWidth="1"/>
    <col min="21" max="21" width="10.85546875" style="188" customWidth="1"/>
    <col min="22" max="22" width="12.140625" style="188" customWidth="1"/>
    <col min="23" max="23" width="11.28515625" style="188" customWidth="1"/>
    <col min="24" max="24" width="16.5703125" style="188" customWidth="1"/>
    <col min="25" max="25" width="12.28515625" style="188" customWidth="1"/>
    <col min="26" max="26" width="11.42578125" style="188" customWidth="1"/>
    <col min="27" max="27" width="13.7109375" style="188" customWidth="1"/>
    <col min="28" max="28" width="12.42578125" style="188" customWidth="1"/>
    <col min="29" max="29" width="12.5703125" style="188" customWidth="1"/>
  </cols>
  <sheetData>
    <row r="1" spans="1:30" s="39" customFormat="1" ht="24" customHeight="1" thickBot="1" x14ac:dyDescent="0.3">
      <c r="A1" s="236"/>
      <c r="B1" s="199"/>
      <c r="C1" s="425" t="s">
        <v>229</v>
      </c>
      <c r="D1" s="428" t="s">
        <v>230</v>
      </c>
      <c r="E1" s="428" t="s">
        <v>231</v>
      </c>
      <c r="F1" s="428" t="s">
        <v>232</v>
      </c>
      <c r="G1" s="428" t="s">
        <v>233</v>
      </c>
      <c r="H1" s="443" t="s">
        <v>234</v>
      </c>
      <c r="I1" s="444"/>
      <c r="J1" s="443" t="s">
        <v>235</v>
      </c>
      <c r="K1" s="449"/>
      <c r="L1" s="450"/>
      <c r="M1" s="431" t="s">
        <v>236</v>
      </c>
      <c r="N1" s="432"/>
      <c r="O1" s="433"/>
      <c r="P1" s="431" t="s">
        <v>237</v>
      </c>
      <c r="Q1" s="432"/>
      <c r="R1" s="433"/>
      <c r="S1" s="437" t="s">
        <v>238</v>
      </c>
      <c r="T1" s="437"/>
      <c r="U1" s="437"/>
      <c r="V1" s="437"/>
      <c r="W1" s="437"/>
      <c r="X1" s="437"/>
      <c r="Y1" s="438"/>
      <c r="Z1" s="422" t="s">
        <v>239</v>
      </c>
      <c r="AA1" s="423"/>
      <c r="AB1" s="423"/>
      <c r="AC1" s="424"/>
      <c r="AD1" s="42"/>
    </row>
    <row r="2" spans="1:30" s="39" customFormat="1" ht="60" customHeight="1" thickBot="1" x14ac:dyDescent="0.3">
      <c r="A2" s="55" t="s">
        <v>256</v>
      </c>
      <c r="B2" s="167" t="s">
        <v>240</v>
      </c>
      <c r="C2" s="426"/>
      <c r="D2" s="429"/>
      <c r="E2" s="439"/>
      <c r="F2" s="441"/>
      <c r="G2" s="439"/>
      <c r="H2" s="445"/>
      <c r="I2" s="446"/>
      <c r="J2" s="451"/>
      <c r="K2" s="452"/>
      <c r="L2" s="453"/>
      <c r="M2" s="434"/>
      <c r="N2" s="435"/>
      <c r="O2" s="436"/>
      <c r="P2" s="434"/>
      <c r="Q2" s="435"/>
      <c r="R2" s="436"/>
      <c r="S2" s="43" t="s">
        <v>241</v>
      </c>
      <c r="T2" s="43" t="s">
        <v>242</v>
      </c>
      <c r="U2" s="43" t="s">
        <v>243</v>
      </c>
      <c r="V2" s="43" t="s">
        <v>244</v>
      </c>
      <c r="W2" s="43" t="s">
        <v>245</v>
      </c>
      <c r="X2" s="43" t="s">
        <v>246</v>
      </c>
      <c r="Y2" s="44" t="s">
        <v>247</v>
      </c>
      <c r="Z2" s="43" t="s">
        <v>248</v>
      </c>
      <c r="AA2" s="43" t="s">
        <v>249</v>
      </c>
      <c r="AB2" s="43" t="s">
        <v>250</v>
      </c>
      <c r="AC2" s="43" t="s">
        <v>251</v>
      </c>
      <c r="AD2" s="42"/>
    </row>
    <row r="3" spans="1:30" s="39" customFormat="1" ht="23.25" customHeight="1" thickBot="1" x14ac:dyDescent="0.3">
      <c r="A3" s="108"/>
      <c r="B3" s="56"/>
      <c r="C3" s="427"/>
      <c r="D3" s="430"/>
      <c r="E3" s="440"/>
      <c r="F3" s="442"/>
      <c r="G3" s="440"/>
      <c r="H3" s="447"/>
      <c r="I3" s="448"/>
      <c r="J3" s="106" t="s">
        <v>252</v>
      </c>
      <c r="K3" s="105" t="s">
        <v>253</v>
      </c>
      <c r="L3" s="251"/>
      <c r="M3" s="55" t="s">
        <v>252</v>
      </c>
      <c r="N3" s="106" t="s">
        <v>254</v>
      </c>
      <c r="O3" s="55"/>
      <c r="P3" s="55" t="s">
        <v>252</v>
      </c>
      <c r="Q3" s="106" t="s">
        <v>254</v>
      </c>
      <c r="R3" s="104"/>
      <c r="S3" s="103" t="s">
        <v>255</v>
      </c>
      <c r="T3" s="103" t="s">
        <v>255</v>
      </c>
      <c r="U3" s="103" t="s">
        <v>255</v>
      </c>
      <c r="V3" s="103" t="s">
        <v>255</v>
      </c>
      <c r="W3" s="103" t="s">
        <v>255</v>
      </c>
      <c r="X3" s="103" t="s">
        <v>255</v>
      </c>
      <c r="Y3" s="102" t="s">
        <v>255</v>
      </c>
      <c r="Z3" s="103" t="s">
        <v>255</v>
      </c>
      <c r="AA3" s="103" t="s">
        <v>255</v>
      </c>
      <c r="AB3" s="103" t="s">
        <v>255</v>
      </c>
      <c r="AC3" s="103" t="s">
        <v>255</v>
      </c>
      <c r="AD3" s="42"/>
    </row>
    <row r="4" spans="1:30" s="39" customFormat="1" ht="15" customHeight="1" x14ac:dyDescent="0.25">
      <c r="A4" s="107"/>
      <c r="B4" s="93"/>
      <c r="C4" s="192" t="s">
        <v>258</v>
      </c>
      <c r="D4" s="101"/>
      <c r="E4" s="100"/>
      <c r="F4" s="198"/>
      <c r="G4" s="100"/>
      <c r="H4" s="100"/>
      <c r="I4" s="100"/>
      <c r="J4" s="57"/>
      <c r="K4" s="58"/>
      <c r="L4" s="252"/>
      <c r="M4" s="168"/>
      <c r="N4" s="57"/>
      <c r="O4" s="168"/>
      <c r="P4" s="168"/>
      <c r="Q4" s="57"/>
      <c r="R4" s="59"/>
      <c r="S4" s="60"/>
      <c r="T4" s="60"/>
      <c r="U4" s="60"/>
      <c r="V4" s="60"/>
      <c r="W4" s="60"/>
      <c r="X4" s="60"/>
      <c r="Y4" s="61"/>
      <c r="Z4" s="60"/>
      <c r="AA4" s="60"/>
      <c r="AB4" s="60"/>
      <c r="AC4" s="62"/>
      <c r="AD4" s="30"/>
    </row>
    <row r="5" spans="1:30" s="38" customFormat="1" x14ac:dyDescent="0.25">
      <c r="A5" s="213">
        <v>1</v>
      </c>
      <c r="B5" s="200">
        <v>97</v>
      </c>
      <c r="C5" s="152" t="s">
        <v>1</v>
      </c>
      <c r="D5" s="164">
        <v>232549</v>
      </c>
      <c r="E5" s="164">
        <v>70494</v>
      </c>
      <c r="F5" s="164">
        <v>0</v>
      </c>
      <c r="G5" s="164">
        <v>1011360</v>
      </c>
      <c r="H5" s="239">
        <v>1011360</v>
      </c>
      <c r="I5" s="84"/>
      <c r="J5" s="253">
        <v>344682.8</v>
      </c>
      <c r="K5" s="82">
        <v>340.8111849390919</v>
      </c>
      <c r="L5" s="81"/>
      <c r="M5" s="264">
        <v>182546.96</v>
      </c>
      <c r="N5" s="82">
        <v>180.49651953804778</v>
      </c>
      <c r="O5" s="80"/>
      <c r="P5" s="264">
        <v>162135.84</v>
      </c>
      <c r="Q5" s="82">
        <v>160.31466540104412</v>
      </c>
      <c r="R5" s="79"/>
      <c r="S5" s="171">
        <v>1.6167299325640851E-2</v>
      </c>
      <c r="T5" s="78">
        <v>0</v>
      </c>
      <c r="U5" s="78">
        <v>2.9261541335976152E-2</v>
      </c>
      <c r="V5" s="78">
        <v>0.24495434643097946</v>
      </c>
      <c r="W5" s="78">
        <v>0.23462586470807364</v>
      </c>
      <c r="X5" s="78">
        <v>4.599504239840224E-3</v>
      </c>
      <c r="Y5" s="400">
        <v>0.52960855604051038</v>
      </c>
      <c r="Z5" s="78">
        <v>3.3565266384049337E-2</v>
      </c>
      <c r="AA5" s="171">
        <v>1.981532005658536E-4</v>
      </c>
      <c r="AB5" s="78">
        <v>0.43662802437487458</v>
      </c>
      <c r="AC5" s="404">
        <v>0.47039144395948979</v>
      </c>
    </row>
    <row r="6" spans="1:30" s="38" customFormat="1" x14ac:dyDescent="0.25">
      <c r="A6" s="213">
        <v>1</v>
      </c>
      <c r="B6" s="201">
        <v>1</v>
      </c>
      <c r="C6" s="115" t="s">
        <v>4</v>
      </c>
      <c r="D6" s="45">
        <v>139150</v>
      </c>
      <c r="E6" s="45">
        <v>27571</v>
      </c>
      <c r="F6" s="45">
        <v>0</v>
      </c>
      <c r="G6" s="45">
        <v>462738</v>
      </c>
      <c r="H6" s="240">
        <v>462738</v>
      </c>
      <c r="I6" s="320"/>
      <c r="J6" s="254">
        <v>201102.7</v>
      </c>
      <c r="K6" s="163">
        <v>434.59300943514472</v>
      </c>
      <c r="L6" s="131"/>
      <c r="M6" s="265">
        <v>102822.07</v>
      </c>
      <c r="N6" s="162">
        <v>222.20364439488438</v>
      </c>
      <c r="O6" s="34"/>
      <c r="P6" s="296">
        <v>98280.63</v>
      </c>
      <c r="Q6" s="162">
        <v>212.38936504026037</v>
      </c>
      <c r="R6" s="83"/>
      <c r="S6" s="172">
        <v>1.2678546832041539E-2</v>
      </c>
      <c r="T6" s="25">
        <v>0</v>
      </c>
      <c r="U6" s="25">
        <v>2.5607711880546603E-2</v>
      </c>
      <c r="V6" s="25">
        <v>0.2394803749526983</v>
      </c>
      <c r="W6" s="25">
        <v>0.23352471150312748</v>
      </c>
      <c r="X6" s="25">
        <v>0</v>
      </c>
      <c r="Y6" s="397">
        <v>0.5112913451684139</v>
      </c>
      <c r="Z6" s="25">
        <v>0</v>
      </c>
      <c r="AA6" s="172">
        <v>4.8032671863679601E-3</v>
      </c>
      <c r="AB6" s="25">
        <v>0.48390538764521801</v>
      </c>
      <c r="AC6" s="405">
        <v>0.48870865483158599</v>
      </c>
    </row>
    <row r="7" spans="1:30" s="368" customFormat="1" x14ac:dyDescent="0.25">
      <c r="A7" s="352">
        <v>1</v>
      </c>
      <c r="B7" s="353">
        <v>270</v>
      </c>
      <c r="C7" s="354" t="s">
        <v>9</v>
      </c>
      <c r="D7" s="355">
        <v>297000</v>
      </c>
      <c r="E7" s="356">
        <v>89000</v>
      </c>
      <c r="F7" s="357">
        <v>0</v>
      </c>
      <c r="G7" s="356">
        <v>1199000</v>
      </c>
      <c r="H7" s="356">
        <v>1199000</v>
      </c>
      <c r="I7" s="358"/>
      <c r="J7" s="359">
        <v>503126.44</v>
      </c>
      <c r="K7" s="82">
        <v>419.62171809841533</v>
      </c>
      <c r="L7" s="360"/>
      <c r="M7" s="359">
        <v>244414.12</v>
      </c>
      <c r="N7" s="359">
        <v>203.84830692243537</v>
      </c>
      <c r="O7" s="361"/>
      <c r="P7" s="359">
        <v>258712.32000000001</v>
      </c>
      <c r="Q7" s="361">
        <v>215.77341117597999</v>
      </c>
      <c r="R7" s="362"/>
      <c r="S7" s="363">
        <v>1.3130874219212172E-2</v>
      </c>
      <c r="T7" s="363">
        <v>0</v>
      </c>
      <c r="U7" s="363">
        <v>3.0156236670845601E-2</v>
      </c>
      <c r="V7" s="364">
        <v>0.26670043418906786</v>
      </c>
      <c r="W7" s="363">
        <v>0.17371472268481855</v>
      </c>
      <c r="X7" s="363">
        <v>2.0883816004581275E-3</v>
      </c>
      <c r="Y7" s="365">
        <f>S7+T7+U7+V7+W7+X7</f>
        <v>0.4857906493644023</v>
      </c>
      <c r="Z7" s="363">
        <v>0.20163915456321477</v>
      </c>
      <c r="AA7" s="363">
        <v>1.4262021292301792E-3</v>
      </c>
      <c r="AB7" s="363">
        <v>0.31114399394315273</v>
      </c>
      <c r="AC7" s="366">
        <f>Z7+AA7+AB7</f>
        <v>0.5142093506355977</v>
      </c>
      <c r="AD7" s="367"/>
    </row>
    <row r="8" spans="1:30" s="368" customFormat="1" x14ac:dyDescent="0.25">
      <c r="A8" s="369">
        <v>1</v>
      </c>
      <c r="B8" s="201">
        <v>172</v>
      </c>
      <c r="C8" s="140" t="s">
        <v>27</v>
      </c>
      <c r="D8" s="164">
        <v>155030</v>
      </c>
      <c r="E8" s="164">
        <v>48857</v>
      </c>
      <c r="F8" s="164">
        <v>0</v>
      </c>
      <c r="G8" s="164">
        <v>519109</v>
      </c>
      <c r="H8" s="239">
        <v>519109</v>
      </c>
      <c r="I8" s="159"/>
      <c r="J8" s="253">
        <v>227209.7</v>
      </c>
      <c r="K8" s="163">
        <v>437.69169866058962</v>
      </c>
      <c r="L8" s="156"/>
      <c r="M8" s="4">
        <v>100687.29</v>
      </c>
      <c r="N8" s="162">
        <v>193.96174984444497</v>
      </c>
      <c r="O8" s="370"/>
      <c r="P8" s="297">
        <v>126522.41</v>
      </c>
      <c r="Q8" s="162">
        <v>243.7299488161446</v>
      </c>
      <c r="R8" s="155"/>
      <c r="S8" s="173">
        <v>1.2588767116896857E-2</v>
      </c>
      <c r="T8" s="158">
        <v>0</v>
      </c>
      <c r="U8" s="158">
        <v>3.9424065081728465E-2</v>
      </c>
      <c r="V8" s="158">
        <v>0.19658421273387533</v>
      </c>
      <c r="W8" s="158">
        <v>0.19042963394608592</v>
      </c>
      <c r="X8" s="158">
        <v>4.120290639000007E-3</v>
      </c>
      <c r="Y8" s="371">
        <v>0.44314696951758659</v>
      </c>
      <c r="Z8" s="158">
        <v>0</v>
      </c>
      <c r="AA8" s="173">
        <v>1.5394589227484565E-3</v>
      </c>
      <c r="AB8" s="158">
        <v>0.55531357155966488</v>
      </c>
      <c r="AC8" s="372">
        <v>0.5568530304824133</v>
      </c>
    </row>
    <row r="9" spans="1:30" s="368" customFormat="1" x14ac:dyDescent="0.25">
      <c r="A9" s="369">
        <v>1</v>
      </c>
      <c r="B9" s="201">
        <v>20</v>
      </c>
      <c r="C9" s="140" t="s">
        <v>28</v>
      </c>
      <c r="D9" s="164">
        <v>442546</v>
      </c>
      <c r="E9" s="164">
        <v>554347</v>
      </c>
      <c r="F9" s="164">
        <v>0</v>
      </c>
      <c r="G9" s="164">
        <v>2511995</v>
      </c>
      <c r="H9" s="239">
        <v>2511995</v>
      </c>
      <c r="I9" s="159"/>
      <c r="J9" s="253">
        <v>921604.51</v>
      </c>
      <c r="K9" s="163">
        <v>366.88150653166105</v>
      </c>
      <c r="L9" s="156"/>
      <c r="M9" s="4">
        <v>405068.52</v>
      </c>
      <c r="N9" s="162">
        <v>161.25371268653004</v>
      </c>
      <c r="O9" s="370"/>
      <c r="P9" s="297">
        <v>516535.99</v>
      </c>
      <c r="Q9" s="162">
        <v>205.62779384513104</v>
      </c>
      <c r="R9" s="155"/>
      <c r="S9" s="173">
        <v>1.5018470341470009E-2</v>
      </c>
      <c r="T9" s="158">
        <v>0</v>
      </c>
      <c r="U9" s="158">
        <v>3.8083363980065593E-2</v>
      </c>
      <c r="V9" s="158">
        <v>0.18686974524462777</v>
      </c>
      <c r="W9" s="158">
        <v>0.19840797003044178</v>
      </c>
      <c r="X9" s="158">
        <v>1.1457734728316379E-3</v>
      </c>
      <c r="Y9" s="371">
        <v>0.43952532306943681</v>
      </c>
      <c r="Z9" s="158">
        <v>0</v>
      </c>
      <c r="AA9" s="173">
        <v>9.7131686128575903E-4</v>
      </c>
      <c r="AB9" s="158">
        <v>0.55950336006927748</v>
      </c>
      <c r="AC9" s="372">
        <v>0.56047467693056319</v>
      </c>
    </row>
    <row r="10" spans="1:30" s="368" customFormat="1" ht="15.75" thickBot="1" x14ac:dyDescent="0.3">
      <c r="A10" s="373">
        <v>1</v>
      </c>
      <c r="B10" s="205">
        <v>50</v>
      </c>
      <c r="C10" s="139" t="s">
        <v>49</v>
      </c>
      <c r="D10" s="47">
        <v>112972</v>
      </c>
      <c r="E10" s="47">
        <v>47350</v>
      </c>
      <c r="F10" s="47">
        <v>0</v>
      </c>
      <c r="G10" s="47">
        <v>379200</v>
      </c>
      <c r="H10" s="248">
        <v>379200</v>
      </c>
      <c r="I10" s="374"/>
      <c r="J10" s="262">
        <v>159308.70000000001</v>
      </c>
      <c r="K10" s="48">
        <v>420.11787974683546</v>
      </c>
      <c r="L10" s="49"/>
      <c r="M10" s="69">
        <v>65655.41</v>
      </c>
      <c r="N10" s="50">
        <v>173.14190400843881</v>
      </c>
      <c r="O10" s="375"/>
      <c r="P10" s="313">
        <v>93653.29</v>
      </c>
      <c r="Q10" s="50">
        <v>246.97597573839661</v>
      </c>
      <c r="R10" s="376"/>
      <c r="S10" s="183">
        <v>1.3115354026490705E-2</v>
      </c>
      <c r="T10" s="377">
        <v>0</v>
      </c>
      <c r="U10" s="377">
        <v>5.843120934387136E-2</v>
      </c>
      <c r="V10" s="377">
        <v>0.22360429781926536</v>
      </c>
      <c r="W10" s="377">
        <v>0.11597608919035808</v>
      </c>
      <c r="X10" s="377">
        <v>1.0000081602574121E-3</v>
      </c>
      <c r="Y10" s="378">
        <v>0.41212695854024289</v>
      </c>
      <c r="Z10" s="377">
        <v>0</v>
      </c>
      <c r="AA10" s="183">
        <v>4.9990992331241165E-4</v>
      </c>
      <c r="AB10" s="377">
        <v>0.58737313153644455</v>
      </c>
      <c r="AC10" s="379">
        <v>0.58787304145975694</v>
      </c>
    </row>
    <row r="11" spans="1:30" s="151" customFormat="1" ht="15.75" thickBot="1" x14ac:dyDescent="0.3">
      <c r="A11" s="214"/>
      <c r="B11" s="202"/>
      <c r="C11" s="99"/>
      <c r="D11" s="147"/>
      <c r="E11" s="147"/>
      <c r="F11" s="147"/>
      <c r="G11" s="147"/>
      <c r="H11" s="241"/>
      <c r="I11" s="98"/>
      <c r="J11" s="255"/>
      <c r="K11" s="48"/>
      <c r="L11" s="97"/>
      <c r="M11" s="266"/>
      <c r="N11" s="50"/>
      <c r="O11" s="96"/>
      <c r="P11" s="298"/>
      <c r="Q11" s="50"/>
      <c r="R11" s="95"/>
      <c r="S11" s="174"/>
      <c r="T11" s="94"/>
      <c r="U11" s="94"/>
      <c r="V11" s="94"/>
      <c r="W11" s="94"/>
      <c r="X11" s="65" t="s">
        <v>267</v>
      </c>
      <c r="Y11" s="77">
        <f>SUM(Y5:Y10)/6</f>
        <v>0.47024830028343217</v>
      </c>
      <c r="Z11" s="94"/>
      <c r="AA11" s="174"/>
      <c r="AB11" s="94"/>
      <c r="AC11" s="146"/>
    </row>
    <row r="12" spans="1:30" s="38" customFormat="1" x14ac:dyDescent="0.25">
      <c r="A12" s="215"/>
      <c r="B12" s="203"/>
      <c r="C12" s="193" t="s">
        <v>259</v>
      </c>
      <c r="D12" s="138"/>
      <c r="E12" s="138"/>
      <c r="F12" s="138"/>
      <c r="G12" s="138"/>
      <c r="H12" s="242"/>
      <c r="I12" s="321"/>
      <c r="J12" s="256"/>
      <c r="K12" s="12"/>
      <c r="L12" s="137"/>
      <c r="M12" s="267"/>
      <c r="N12" s="11"/>
      <c r="O12" s="136"/>
      <c r="P12" s="299"/>
      <c r="Q12" s="11"/>
      <c r="R12" s="137"/>
      <c r="S12" s="175"/>
      <c r="T12" s="150"/>
      <c r="U12" s="150"/>
      <c r="V12" s="150"/>
      <c r="W12" s="150"/>
      <c r="X12" s="189"/>
      <c r="Y12" s="8"/>
      <c r="Z12" s="150"/>
      <c r="AA12" s="175"/>
      <c r="AB12" s="150"/>
      <c r="AC12" s="135"/>
    </row>
    <row r="13" spans="1:30" s="38" customFormat="1" x14ac:dyDescent="0.25">
      <c r="A13" s="216">
        <v>2</v>
      </c>
      <c r="B13" s="201">
        <v>6</v>
      </c>
      <c r="C13" s="109" t="s">
        <v>7</v>
      </c>
      <c r="D13" s="148">
        <v>182746</v>
      </c>
      <c r="E13" s="148">
        <v>22405</v>
      </c>
      <c r="F13" s="148">
        <v>0</v>
      </c>
      <c r="G13" s="148">
        <v>605735</v>
      </c>
      <c r="H13" s="243">
        <v>605735</v>
      </c>
      <c r="I13" s="111"/>
      <c r="J13" s="257">
        <v>237322.97</v>
      </c>
      <c r="K13" s="110">
        <v>391.79339149958315</v>
      </c>
      <c r="L13" s="111"/>
      <c r="M13" s="268">
        <v>117328.61</v>
      </c>
      <c r="N13" s="110">
        <v>193.69626982096131</v>
      </c>
      <c r="O13" s="269"/>
      <c r="P13" s="300">
        <v>119994.36</v>
      </c>
      <c r="Q13" s="110">
        <v>198.09712167862185</v>
      </c>
      <c r="R13" s="111"/>
      <c r="S13" s="176">
        <v>1.406353544286084E-2</v>
      </c>
      <c r="T13" s="176">
        <v>0</v>
      </c>
      <c r="U13" s="176">
        <v>4.2664643881711067E-2</v>
      </c>
      <c r="V13" s="176">
        <v>0.23132484815945123</v>
      </c>
      <c r="W13" s="176">
        <v>0.20283750873335185</v>
      </c>
      <c r="X13" s="176">
        <v>3.4931721948364288E-3</v>
      </c>
      <c r="Y13" s="384">
        <v>0.49438370841221141</v>
      </c>
      <c r="Z13" s="176">
        <v>0</v>
      </c>
      <c r="AA13" s="176">
        <v>5.8953416940635793E-4</v>
      </c>
      <c r="AB13" s="176">
        <v>0.50502675741838221</v>
      </c>
      <c r="AC13" s="406">
        <v>0.50561629158778854</v>
      </c>
    </row>
    <row r="14" spans="1:30" s="368" customFormat="1" x14ac:dyDescent="0.25">
      <c r="A14" s="380">
        <v>2</v>
      </c>
      <c r="B14" s="201">
        <v>53</v>
      </c>
      <c r="C14" s="109" t="s">
        <v>16</v>
      </c>
      <c r="D14" s="148">
        <v>143530</v>
      </c>
      <c r="E14" s="148">
        <v>46300</v>
      </c>
      <c r="F14" s="148">
        <v>0</v>
      </c>
      <c r="G14" s="148">
        <v>533700</v>
      </c>
      <c r="H14" s="243">
        <v>533700</v>
      </c>
      <c r="I14" s="111"/>
      <c r="J14" s="257">
        <v>192707.78</v>
      </c>
      <c r="K14" s="110">
        <v>361.07884579351696</v>
      </c>
      <c r="L14" s="111"/>
      <c r="M14" s="268">
        <v>90794.41</v>
      </c>
      <c r="N14" s="110">
        <v>170.12255949035037</v>
      </c>
      <c r="O14" s="381"/>
      <c r="P14" s="382">
        <v>101913.37</v>
      </c>
      <c r="Q14" s="110">
        <v>190.95628630316656</v>
      </c>
      <c r="R14" s="111"/>
      <c r="S14" s="383">
        <v>1.5259840573120608E-2</v>
      </c>
      <c r="T14" s="383">
        <v>0</v>
      </c>
      <c r="U14" s="383">
        <v>5.7296596951093515E-2</v>
      </c>
      <c r="V14" s="383">
        <v>0.21001923222819543</v>
      </c>
      <c r="W14" s="383">
        <v>0.18503139831718263</v>
      </c>
      <c r="X14" s="383">
        <v>3.543655580485645E-3</v>
      </c>
      <c r="Y14" s="384">
        <v>0.47115072365007782</v>
      </c>
      <c r="Z14" s="383">
        <v>0</v>
      </c>
      <c r="AA14" s="383">
        <v>7.9477849830453132E-4</v>
      </c>
      <c r="AB14" s="383">
        <v>0.52805449785161762</v>
      </c>
      <c r="AC14" s="385">
        <v>0.52884927634992218</v>
      </c>
    </row>
    <row r="15" spans="1:30" s="368" customFormat="1" x14ac:dyDescent="0.25">
      <c r="A15" s="380">
        <v>2</v>
      </c>
      <c r="B15" s="201">
        <v>335</v>
      </c>
      <c r="C15" s="115" t="s">
        <v>17</v>
      </c>
      <c r="D15" s="45">
        <v>117912</v>
      </c>
      <c r="E15" s="45">
        <v>7626</v>
      </c>
      <c r="F15" s="45">
        <v>10519</v>
      </c>
      <c r="G15" s="45">
        <v>319901</v>
      </c>
      <c r="H15" s="240">
        <v>324283.91666666669</v>
      </c>
      <c r="I15" s="320" t="s">
        <v>13</v>
      </c>
      <c r="J15" s="254">
        <v>119970.89</v>
      </c>
      <c r="K15" s="163">
        <v>369.95633712947523</v>
      </c>
      <c r="L15" s="46"/>
      <c r="M15" s="265">
        <v>56289.47</v>
      </c>
      <c r="N15" s="162">
        <v>173.58082564995129</v>
      </c>
      <c r="O15" s="386"/>
      <c r="P15" s="296">
        <v>63681.42</v>
      </c>
      <c r="Q15" s="162">
        <v>196.37551147952396</v>
      </c>
      <c r="R15" s="46"/>
      <c r="S15" s="172">
        <v>1.4692314110531315E-2</v>
      </c>
      <c r="T15" s="25">
        <v>0</v>
      </c>
      <c r="U15" s="25">
        <v>3.5810186954518722E-2</v>
      </c>
      <c r="V15" s="25">
        <v>0.32538559979008241</v>
      </c>
      <c r="W15" s="25">
        <v>9.1730085523246518E-2</v>
      </c>
      <c r="X15" s="25">
        <v>1.574548625920838E-3</v>
      </c>
      <c r="Y15" s="371">
        <v>0.46919273500429981</v>
      </c>
      <c r="Z15" s="25">
        <v>0</v>
      </c>
      <c r="AA15" s="172">
        <v>6.3690450241721134E-4</v>
      </c>
      <c r="AB15" s="25">
        <v>0.53017036049328303</v>
      </c>
      <c r="AC15" s="387">
        <v>0.53080726499570019</v>
      </c>
    </row>
    <row r="16" spans="1:30" s="368" customFormat="1" x14ac:dyDescent="0.25">
      <c r="A16" s="380">
        <v>2</v>
      </c>
      <c r="B16" s="201">
        <v>357</v>
      </c>
      <c r="C16" s="140" t="s">
        <v>34</v>
      </c>
      <c r="D16" s="164">
        <v>158079</v>
      </c>
      <c r="E16" s="164">
        <v>29427</v>
      </c>
      <c r="F16" s="164">
        <v>0</v>
      </c>
      <c r="G16" s="164">
        <v>449965</v>
      </c>
      <c r="H16" s="239">
        <v>449965</v>
      </c>
      <c r="I16" s="29"/>
      <c r="J16" s="253">
        <v>210875.48</v>
      </c>
      <c r="K16" s="163">
        <v>468.64862822663986</v>
      </c>
      <c r="L16" s="156" t="s">
        <v>3</v>
      </c>
      <c r="M16" s="4">
        <v>91150.63</v>
      </c>
      <c r="N16" s="162">
        <v>202.57271121087197</v>
      </c>
      <c r="O16" s="370"/>
      <c r="P16" s="297">
        <v>119724.85</v>
      </c>
      <c r="Q16" s="162">
        <v>266.07591701576786</v>
      </c>
      <c r="R16" s="154"/>
      <c r="S16" s="173">
        <v>1.1757222793280659E-2</v>
      </c>
      <c r="T16" s="158">
        <v>0</v>
      </c>
      <c r="U16" s="158">
        <v>4.0694773996483614E-2</v>
      </c>
      <c r="V16" s="158">
        <v>0.20006441716220397</v>
      </c>
      <c r="W16" s="158">
        <v>0.17665818709695408</v>
      </c>
      <c r="X16" s="158">
        <v>3.0739941884186817E-3</v>
      </c>
      <c r="Y16" s="371">
        <v>0.43224859523734099</v>
      </c>
      <c r="Z16" s="158">
        <v>0</v>
      </c>
      <c r="AA16" s="173">
        <v>7.6462185172026641E-4</v>
      </c>
      <c r="AB16" s="158">
        <v>0.56698678291093874</v>
      </c>
      <c r="AC16" s="372">
        <v>0.56775140476265895</v>
      </c>
    </row>
    <row r="17" spans="1:29" s="368" customFormat="1" x14ac:dyDescent="0.25">
      <c r="A17" s="380">
        <v>2</v>
      </c>
      <c r="B17" s="201">
        <v>441</v>
      </c>
      <c r="C17" s="140" t="s">
        <v>90</v>
      </c>
      <c r="D17" s="164">
        <v>250064</v>
      </c>
      <c r="E17" s="164">
        <v>115706</v>
      </c>
      <c r="F17" s="164">
        <v>0</v>
      </c>
      <c r="G17" s="164">
        <v>898150</v>
      </c>
      <c r="H17" s="239">
        <v>898150</v>
      </c>
      <c r="I17" s="159"/>
      <c r="J17" s="253">
        <v>341629.21</v>
      </c>
      <c r="K17" s="163">
        <v>380.36988253632472</v>
      </c>
      <c r="L17" s="157"/>
      <c r="M17" s="4">
        <v>112812.13</v>
      </c>
      <c r="N17" s="162">
        <v>125.60499916495019</v>
      </c>
      <c r="O17" s="370"/>
      <c r="P17" s="297">
        <v>228817.08</v>
      </c>
      <c r="Q17" s="162">
        <v>254.76488337137448</v>
      </c>
      <c r="R17" s="157"/>
      <c r="S17" s="173">
        <v>1.4485910030936758E-2</v>
      </c>
      <c r="T17" s="160">
        <v>0</v>
      </c>
      <c r="U17" s="160">
        <v>2.1660911255217314E-2</v>
      </c>
      <c r="V17" s="160">
        <v>0.1923695576265273</v>
      </c>
      <c r="W17" s="160">
        <v>0.10098553926346052</v>
      </c>
      <c r="X17" s="160">
        <v>7.1612728899850221E-4</v>
      </c>
      <c r="Y17" s="371">
        <v>0.33021804546514039</v>
      </c>
      <c r="Z17" s="160">
        <v>9.3186411080012736E-3</v>
      </c>
      <c r="AA17" s="173">
        <v>1.9559802863461234E-3</v>
      </c>
      <c r="AB17" s="160">
        <v>0.65850733314051213</v>
      </c>
      <c r="AC17" s="372">
        <v>0.66978195453485956</v>
      </c>
    </row>
    <row r="18" spans="1:29" s="368" customFormat="1" ht="15.75" thickBot="1" x14ac:dyDescent="0.3">
      <c r="A18" s="388">
        <v>2</v>
      </c>
      <c r="B18" s="389">
        <v>18</v>
      </c>
      <c r="C18" s="119" t="s">
        <v>102</v>
      </c>
      <c r="D18" s="13">
        <v>130229</v>
      </c>
      <c r="E18" s="13">
        <v>22387</v>
      </c>
      <c r="F18" s="13">
        <v>0</v>
      </c>
      <c r="G18" s="13">
        <v>393115</v>
      </c>
      <c r="H18" s="246">
        <v>393115</v>
      </c>
      <c r="I18" s="28"/>
      <c r="J18" s="260">
        <v>154270.29</v>
      </c>
      <c r="K18" s="12">
        <v>392.43043384251428</v>
      </c>
      <c r="L18" s="21"/>
      <c r="M18" s="272">
        <v>49251.26</v>
      </c>
      <c r="N18" s="11">
        <v>125.28461137326227</v>
      </c>
      <c r="O18" s="274"/>
      <c r="P18" s="303">
        <v>105019.03</v>
      </c>
      <c r="Q18" s="11">
        <v>267.14582246925198</v>
      </c>
      <c r="R18" s="21"/>
      <c r="S18" s="179">
        <v>1.4040681455904439E-2</v>
      </c>
      <c r="T18" s="390">
        <v>0</v>
      </c>
      <c r="U18" s="390">
        <v>3.1695668686433399E-2</v>
      </c>
      <c r="V18" s="390">
        <v>0.17947046057928587</v>
      </c>
      <c r="W18" s="390">
        <v>9.402089021807114E-2</v>
      </c>
      <c r="X18" s="390">
        <v>2.5345126401201425E-5</v>
      </c>
      <c r="Y18" s="391">
        <v>0.31925304606609606</v>
      </c>
      <c r="Z18" s="390">
        <v>0</v>
      </c>
      <c r="AA18" s="179">
        <v>3.1433790654052701E-3</v>
      </c>
      <c r="AB18" s="390">
        <v>0.67760357486849865</v>
      </c>
      <c r="AC18" s="392">
        <v>0.68074695393390394</v>
      </c>
    </row>
    <row r="19" spans="1:29" s="38" customFormat="1" ht="15.75" thickBot="1" x14ac:dyDescent="0.3">
      <c r="A19" s="217"/>
      <c r="B19" s="204"/>
      <c r="C19" s="118"/>
      <c r="D19" s="130"/>
      <c r="E19" s="130"/>
      <c r="F19" s="130"/>
      <c r="G19" s="130"/>
      <c r="H19" s="244"/>
      <c r="I19" s="122"/>
      <c r="J19" s="258"/>
      <c r="K19" s="129"/>
      <c r="L19" s="121"/>
      <c r="M19" s="270"/>
      <c r="N19" s="127"/>
      <c r="O19" s="126"/>
      <c r="P19" s="301"/>
      <c r="Q19" s="127"/>
      <c r="R19" s="121"/>
      <c r="S19" s="177"/>
      <c r="T19" s="120"/>
      <c r="U19" s="120"/>
      <c r="V19" s="120"/>
      <c r="W19" s="120"/>
      <c r="X19" s="64" t="s">
        <v>267</v>
      </c>
      <c r="Y19" s="76">
        <f>SUM(Y13:Y18)/6</f>
        <v>0.41940780897252772</v>
      </c>
      <c r="Z19" s="120"/>
      <c r="AA19" s="177"/>
      <c r="AB19" s="120"/>
      <c r="AC19" s="123"/>
    </row>
    <row r="20" spans="1:29" s="38" customFormat="1" x14ac:dyDescent="0.25">
      <c r="A20" s="215"/>
      <c r="B20" s="203"/>
      <c r="C20" s="194" t="s">
        <v>260</v>
      </c>
      <c r="D20" s="18"/>
      <c r="E20" s="18"/>
      <c r="F20" s="18"/>
      <c r="G20" s="18"/>
      <c r="H20" s="245"/>
      <c r="I20" s="1"/>
      <c r="J20" s="259"/>
      <c r="K20" s="17"/>
      <c r="L20" s="134"/>
      <c r="M20" s="271"/>
      <c r="N20" s="16"/>
      <c r="O20" s="5"/>
      <c r="P20" s="302"/>
      <c r="Q20" s="16"/>
      <c r="R20" s="134"/>
      <c r="S20" s="178"/>
      <c r="T20" s="133"/>
      <c r="U20" s="133"/>
      <c r="V20" s="133"/>
      <c r="W20" s="133"/>
      <c r="X20" s="133"/>
      <c r="Y20" s="132"/>
      <c r="Z20" s="133"/>
      <c r="AA20" s="178"/>
      <c r="AB20" s="133"/>
      <c r="AC20" s="15"/>
    </row>
    <row r="21" spans="1:29" s="38" customFormat="1" x14ac:dyDescent="0.25">
      <c r="A21" s="216">
        <v>3</v>
      </c>
      <c r="B21" s="201">
        <v>293</v>
      </c>
      <c r="C21" s="140" t="s">
        <v>5</v>
      </c>
      <c r="D21" s="164">
        <v>25243</v>
      </c>
      <c r="E21" s="164">
        <v>8459</v>
      </c>
      <c r="F21" s="164">
        <v>0</v>
      </c>
      <c r="G21" s="164">
        <v>76396</v>
      </c>
      <c r="H21" s="239">
        <v>76396</v>
      </c>
      <c r="I21" s="159"/>
      <c r="J21" s="253">
        <v>38037.760000000002</v>
      </c>
      <c r="K21" s="163">
        <v>497.90250798471124</v>
      </c>
      <c r="L21" s="156" t="s">
        <v>3</v>
      </c>
      <c r="M21" s="4">
        <v>19367.47</v>
      </c>
      <c r="N21" s="162">
        <v>253.51418922456676</v>
      </c>
      <c r="O21" s="161"/>
      <c r="P21" s="297">
        <v>18670.29</v>
      </c>
      <c r="Q21" s="162">
        <v>244.38831876014453</v>
      </c>
      <c r="R21" s="155"/>
      <c r="S21" s="173">
        <v>1.1066371941986067E-2</v>
      </c>
      <c r="T21" s="158">
        <v>5.9151748157620216E-4</v>
      </c>
      <c r="U21" s="158">
        <v>5.3368021671097346E-2</v>
      </c>
      <c r="V21" s="158">
        <v>0.30925638102769459</v>
      </c>
      <c r="W21" s="158">
        <v>0.13176774867920718</v>
      </c>
      <c r="X21" s="158">
        <v>3.1142738163340844E-3</v>
      </c>
      <c r="Y21" s="397">
        <v>0.50916431461789546</v>
      </c>
      <c r="Z21" s="158">
        <v>0</v>
      </c>
      <c r="AA21" s="173">
        <v>1.4388334118518018E-3</v>
      </c>
      <c r="AB21" s="158">
        <v>0.48939685197025273</v>
      </c>
      <c r="AC21" s="407">
        <v>0.49083568538210454</v>
      </c>
    </row>
    <row r="22" spans="1:29" s="368" customFormat="1" x14ac:dyDescent="0.25">
      <c r="A22" s="369">
        <v>3</v>
      </c>
      <c r="B22" s="201">
        <v>14</v>
      </c>
      <c r="C22" s="140" t="s">
        <v>31</v>
      </c>
      <c r="D22" s="164">
        <v>40785</v>
      </c>
      <c r="E22" s="164">
        <v>8659</v>
      </c>
      <c r="F22" s="164">
        <v>0</v>
      </c>
      <c r="G22" s="164">
        <v>133800</v>
      </c>
      <c r="H22" s="239">
        <v>133800</v>
      </c>
      <c r="I22" s="159"/>
      <c r="J22" s="253">
        <v>60405.47</v>
      </c>
      <c r="K22" s="163">
        <v>451.46091180866966</v>
      </c>
      <c r="L22" s="156" t="s">
        <v>3</v>
      </c>
      <c r="M22" s="275">
        <v>26815.16</v>
      </c>
      <c r="N22" s="162">
        <v>200.41225710014947</v>
      </c>
      <c r="O22" s="273"/>
      <c r="P22" s="305">
        <v>33590.31</v>
      </c>
      <c r="Q22" s="162">
        <v>251.04865470852016</v>
      </c>
      <c r="R22" s="157"/>
      <c r="S22" s="158">
        <v>1.220485495767188E-2</v>
      </c>
      <c r="T22" s="158">
        <v>0</v>
      </c>
      <c r="U22" s="158">
        <v>5.1593175253830489E-2</v>
      </c>
      <c r="V22" s="158">
        <v>0.24151604151081019</v>
      </c>
      <c r="W22" s="158">
        <v>0.13542449053041059</v>
      </c>
      <c r="X22" s="158">
        <v>3.1808377618781874E-3</v>
      </c>
      <c r="Y22" s="371">
        <v>0.44391940001460128</v>
      </c>
      <c r="Z22" s="158">
        <v>0</v>
      </c>
      <c r="AA22" s="158">
        <v>4.8886301190935195E-4</v>
      </c>
      <c r="AB22" s="158">
        <v>0.55559173697348929</v>
      </c>
      <c r="AC22" s="372">
        <v>0.5560805999853986</v>
      </c>
    </row>
    <row r="23" spans="1:29" s="368" customFormat="1" x14ac:dyDescent="0.25">
      <c r="A23" s="369">
        <v>3</v>
      </c>
      <c r="B23" s="201">
        <v>36</v>
      </c>
      <c r="C23" s="140" t="s">
        <v>148</v>
      </c>
      <c r="D23" s="164">
        <v>38166</v>
      </c>
      <c r="E23" s="164">
        <v>10765</v>
      </c>
      <c r="F23" s="164">
        <v>0</v>
      </c>
      <c r="G23" s="164">
        <v>124443</v>
      </c>
      <c r="H23" s="239">
        <v>124443</v>
      </c>
      <c r="I23" s="159"/>
      <c r="J23" s="253">
        <v>46160.01</v>
      </c>
      <c r="K23" s="163">
        <v>370.93295725753961</v>
      </c>
      <c r="L23" s="156"/>
      <c r="M23" s="275">
        <v>18585.84</v>
      </c>
      <c r="N23" s="162">
        <v>149.35223355271089</v>
      </c>
      <c r="O23" s="273"/>
      <c r="P23" s="305">
        <v>27574.17</v>
      </c>
      <c r="Q23" s="162">
        <v>221.58072370482873</v>
      </c>
      <c r="R23" s="157"/>
      <c r="S23" s="158">
        <v>1.4854416192717461E-2</v>
      </c>
      <c r="T23" s="158">
        <v>0</v>
      </c>
      <c r="U23" s="158">
        <v>4.9999989168113261E-2</v>
      </c>
      <c r="V23" s="158">
        <v>0.18622244665891538</v>
      </c>
      <c r="W23" s="158">
        <v>0.14824086909859854</v>
      </c>
      <c r="X23" s="158">
        <v>3.3217063861121347E-3</v>
      </c>
      <c r="Y23" s="371">
        <v>0.40263942750445675</v>
      </c>
      <c r="Z23" s="158">
        <v>0.22148023798088431</v>
      </c>
      <c r="AA23" s="158">
        <v>2.6288989105504959E-3</v>
      </c>
      <c r="AB23" s="158">
        <v>0.37325143560410839</v>
      </c>
      <c r="AC23" s="372">
        <v>0.5973605724955432</v>
      </c>
    </row>
    <row r="24" spans="1:29" s="368" customFormat="1" x14ac:dyDescent="0.25">
      <c r="A24" s="369">
        <v>3</v>
      </c>
      <c r="B24" s="201">
        <v>103</v>
      </c>
      <c r="C24" s="140" t="s">
        <v>67</v>
      </c>
      <c r="D24" s="164">
        <v>29742</v>
      </c>
      <c r="E24" s="164">
        <v>10473</v>
      </c>
      <c r="F24" s="164">
        <v>0</v>
      </c>
      <c r="G24" s="164">
        <v>74533</v>
      </c>
      <c r="H24" s="239">
        <v>74533</v>
      </c>
      <c r="I24" s="159"/>
      <c r="J24" s="253">
        <v>26041.24</v>
      </c>
      <c r="K24" s="163">
        <v>349.39208135993454</v>
      </c>
      <c r="L24" s="156"/>
      <c r="M24" s="4">
        <v>9323.86</v>
      </c>
      <c r="N24" s="162">
        <v>125.09707109602458</v>
      </c>
      <c r="O24" s="370"/>
      <c r="P24" s="297">
        <v>16717.38</v>
      </c>
      <c r="Q24" s="162">
        <v>224.29501026390997</v>
      </c>
      <c r="R24" s="155"/>
      <c r="S24" s="173">
        <v>1.5770370381748333E-2</v>
      </c>
      <c r="T24" s="158">
        <v>0</v>
      </c>
      <c r="U24" s="158">
        <v>0</v>
      </c>
      <c r="V24" s="158">
        <v>0.1504759373977583</v>
      </c>
      <c r="W24" s="158">
        <v>0.19179578238209855</v>
      </c>
      <c r="X24" s="158">
        <v>0</v>
      </c>
      <c r="Y24" s="371">
        <v>0.35804209016160515</v>
      </c>
      <c r="Z24" s="158">
        <v>0</v>
      </c>
      <c r="AA24" s="173">
        <v>0</v>
      </c>
      <c r="AB24" s="158">
        <v>0.64195790983839485</v>
      </c>
      <c r="AC24" s="372">
        <v>0.64195790983839485</v>
      </c>
    </row>
    <row r="25" spans="1:29" s="368" customFormat="1" x14ac:dyDescent="0.25">
      <c r="A25" s="369">
        <v>3</v>
      </c>
      <c r="B25" s="201">
        <v>55</v>
      </c>
      <c r="C25" s="140" t="s">
        <v>85</v>
      </c>
      <c r="D25" s="164">
        <v>23741</v>
      </c>
      <c r="E25" s="164">
        <v>9867</v>
      </c>
      <c r="F25" s="164">
        <v>0</v>
      </c>
      <c r="G25" s="164">
        <v>75200</v>
      </c>
      <c r="H25" s="239">
        <v>75200</v>
      </c>
      <c r="I25" s="159"/>
      <c r="J25" s="253">
        <v>32600.339999999997</v>
      </c>
      <c r="K25" s="163">
        <v>433.51515957446799</v>
      </c>
      <c r="L25" s="156"/>
      <c r="M25" s="4">
        <v>11007.49</v>
      </c>
      <c r="N25" s="162">
        <v>146.37619680851063</v>
      </c>
      <c r="O25" s="370"/>
      <c r="P25" s="297">
        <v>21592.85</v>
      </c>
      <c r="Q25" s="162">
        <v>287.13896276595739</v>
      </c>
      <c r="R25" s="155"/>
      <c r="S25" s="173">
        <v>1.2709990141207118E-2</v>
      </c>
      <c r="T25" s="158">
        <v>0</v>
      </c>
      <c r="U25" s="158">
        <v>3.7116177315942106E-2</v>
      </c>
      <c r="V25" s="158">
        <v>0.25887368045854742</v>
      </c>
      <c r="W25" s="158">
        <v>2.5776418282754111E-2</v>
      </c>
      <c r="X25" s="158">
        <v>3.1732797878795131E-3</v>
      </c>
      <c r="Y25" s="371">
        <v>0.33764954598633029</v>
      </c>
      <c r="Z25" s="158">
        <v>0</v>
      </c>
      <c r="AA25" s="173">
        <v>1.1564296568686095E-3</v>
      </c>
      <c r="AB25" s="158">
        <v>0.66119402435680119</v>
      </c>
      <c r="AC25" s="372">
        <v>0.66235045401366976</v>
      </c>
    </row>
    <row r="26" spans="1:29" s="368" customFormat="1" x14ac:dyDescent="0.25">
      <c r="A26" s="369">
        <v>3</v>
      </c>
      <c r="B26" s="201">
        <v>179</v>
      </c>
      <c r="C26" s="140" t="s">
        <v>116</v>
      </c>
      <c r="D26" s="164">
        <v>28668</v>
      </c>
      <c r="E26" s="164">
        <v>9508</v>
      </c>
      <c r="F26" s="164">
        <v>0</v>
      </c>
      <c r="G26" s="164">
        <v>92319</v>
      </c>
      <c r="H26" s="239">
        <v>92319</v>
      </c>
      <c r="I26" s="159"/>
      <c r="J26" s="253">
        <v>43292.32</v>
      </c>
      <c r="K26" s="163">
        <v>468.94268785407121</v>
      </c>
      <c r="L26" s="156" t="s">
        <v>3</v>
      </c>
      <c r="M26" s="4">
        <v>12662.56</v>
      </c>
      <c r="N26" s="162">
        <v>137.16093111927123</v>
      </c>
      <c r="O26" s="370"/>
      <c r="P26" s="297">
        <v>30629.759999999998</v>
      </c>
      <c r="Q26" s="162">
        <v>331.78175673479996</v>
      </c>
      <c r="R26" s="155"/>
      <c r="S26" s="173">
        <v>1.1749890049782502E-2</v>
      </c>
      <c r="T26" s="158">
        <v>0</v>
      </c>
      <c r="U26" s="158">
        <v>3.467820620377933E-2</v>
      </c>
      <c r="V26" s="158">
        <v>0.16163652121207642</v>
      </c>
      <c r="W26" s="158">
        <v>8.1406355676942238E-2</v>
      </c>
      <c r="X26" s="158">
        <v>3.018780236309812E-3</v>
      </c>
      <c r="Y26" s="371">
        <v>0.29248975337889033</v>
      </c>
      <c r="Z26" s="158">
        <v>0</v>
      </c>
      <c r="AA26" s="173">
        <v>8.1954489849469831E-4</v>
      </c>
      <c r="AB26" s="158">
        <v>0.70669070172261494</v>
      </c>
      <c r="AC26" s="372">
        <v>0.70751024662110962</v>
      </c>
    </row>
    <row r="27" spans="1:29" s="368" customFormat="1" ht="15.75" thickBot="1" x14ac:dyDescent="0.3">
      <c r="A27" s="393">
        <v>3</v>
      </c>
      <c r="B27" s="205">
        <v>123</v>
      </c>
      <c r="C27" s="119" t="s">
        <v>176</v>
      </c>
      <c r="D27" s="13">
        <v>38285</v>
      </c>
      <c r="E27" s="13">
        <v>10784</v>
      </c>
      <c r="F27" s="13">
        <v>0</v>
      </c>
      <c r="G27" s="13">
        <v>109016</v>
      </c>
      <c r="H27" s="246">
        <v>109016</v>
      </c>
      <c r="I27" s="28"/>
      <c r="J27" s="260">
        <v>46919.847999999998</v>
      </c>
      <c r="K27" s="12">
        <v>430.39414397886549</v>
      </c>
      <c r="L27" s="21"/>
      <c r="M27" s="272">
        <v>9599.6</v>
      </c>
      <c r="N27" s="11">
        <v>88.056799001981361</v>
      </c>
      <c r="O27" s="394"/>
      <c r="P27" s="303">
        <v>37320.248</v>
      </c>
      <c r="Q27" s="11">
        <v>342.33734497688414</v>
      </c>
      <c r="R27" s="21"/>
      <c r="S27" s="179">
        <v>1.2802258012430049E-2</v>
      </c>
      <c r="T27" s="32">
        <v>0</v>
      </c>
      <c r="U27" s="32">
        <v>3.616038994840734E-2</v>
      </c>
      <c r="V27" s="32">
        <v>0.13867031282795292</v>
      </c>
      <c r="W27" s="32">
        <v>1.5848090556474098E-2</v>
      </c>
      <c r="X27" s="32">
        <v>1.1146668676335013E-3</v>
      </c>
      <c r="Y27" s="391">
        <v>0.2045957182128979</v>
      </c>
      <c r="Z27" s="32">
        <v>0</v>
      </c>
      <c r="AA27" s="179">
        <v>3.2289107159937944E-3</v>
      </c>
      <c r="AB27" s="32">
        <v>0.79217537107110836</v>
      </c>
      <c r="AC27" s="392">
        <v>0.79540428178710221</v>
      </c>
    </row>
    <row r="28" spans="1:29" s="38" customFormat="1" ht="15.75" thickBot="1" x14ac:dyDescent="0.3">
      <c r="A28" s="218"/>
      <c r="B28" s="202"/>
      <c r="C28" s="118"/>
      <c r="D28" s="130"/>
      <c r="E28" s="130"/>
      <c r="F28" s="130"/>
      <c r="G28" s="130"/>
      <c r="H28" s="244"/>
      <c r="I28" s="122"/>
      <c r="J28" s="258"/>
      <c r="K28" s="129"/>
      <c r="L28" s="128"/>
      <c r="M28" s="270"/>
      <c r="N28" s="127"/>
      <c r="O28" s="126"/>
      <c r="P28" s="301"/>
      <c r="Q28" s="127"/>
      <c r="R28" s="125"/>
      <c r="S28" s="177"/>
      <c r="T28" s="124"/>
      <c r="U28" s="124"/>
      <c r="V28" s="124"/>
      <c r="W28" s="124"/>
      <c r="X28" s="64" t="s">
        <v>267</v>
      </c>
      <c r="Y28" s="75">
        <f>SUM(Y21:Y27)/7</f>
        <v>0.36407146426809672</v>
      </c>
      <c r="Z28" s="124"/>
      <c r="AA28" s="177"/>
      <c r="AB28" s="124"/>
      <c r="AC28" s="123"/>
    </row>
    <row r="29" spans="1:29" s="38" customFormat="1" x14ac:dyDescent="0.25">
      <c r="A29" s="219"/>
      <c r="B29" s="206"/>
      <c r="C29" s="195" t="s">
        <v>261</v>
      </c>
      <c r="D29" s="18"/>
      <c r="E29" s="18"/>
      <c r="F29" s="18"/>
      <c r="G29" s="18"/>
      <c r="H29" s="245"/>
      <c r="I29" s="1"/>
      <c r="J29" s="259"/>
      <c r="K29" s="17"/>
      <c r="L29" s="2"/>
      <c r="M29" s="271"/>
      <c r="N29" s="16"/>
      <c r="O29" s="5"/>
      <c r="P29" s="302"/>
      <c r="Q29" s="16"/>
      <c r="R29" s="6"/>
      <c r="S29" s="178"/>
      <c r="T29" s="7"/>
      <c r="U29" s="7"/>
      <c r="V29" s="7"/>
      <c r="W29" s="7"/>
      <c r="X29" s="7"/>
      <c r="Y29" s="14"/>
      <c r="Z29" s="7"/>
      <c r="AA29" s="178"/>
      <c r="AB29" s="7"/>
      <c r="AC29" s="15"/>
    </row>
    <row r="30" spans="1:29" s="38" customFormat="1" x14ac:dyDescent="0.25">
      <c r="A30" s="220">
        <v>4</v>
      </c>
      <c r="B30" s="207">
        <v>878</v>
      </c>
      <c r="C30" s="140" t="s">
        <v>33</v>
      </c>
      <c r="D30" s="164">
        <v>40625</v>
      </c>
      <c r="E30" s="164">
        <v>0</v>
      </c>
      <c r="F30" s="164">
        <v>0</v>
      </c>
      <c r="G30" s="164">
        <v>102756</v>
      </c>
      <c r="H30" s="239">
        <v>102756</v>
      </c>
      <c r="I30" s="29"/>
      <c r="J30" s="253">
        <v>29972.55</v>
      </c>
      <c r="K30" s="163">
        <v>291.68661683989257</v>
      </c>
      <c r="L30" s="157"/>
      <c r="M30" s="4">
        <v>13026.91</v>
      </c>
      <c r="N30" s="162">
        <v>126.7751761454319</v>
      </c>
      <c r="O30" s="161"/>
      <c r="P30" s="297">
        <v>16945.64</v>
      </c>
      <c r="Q30" s="162">
        <v>164.91144069446065</v>
      </c>
      <c r="R30" s="157"/>
      <c r="S30" s="173">
        <v>1.8890284610418535E-2</v>
      </c>
      <c r="T30" s="160">
        <v>0</v>
      </c>
      <c r="U30" s="160">
        <v>5.0272666156199589E-2</v>
      </c>
      <c r="V30" s="27">
        <v>0.20642688059574513</v>
      </c>
      <c r="W30" s="160">
        <v>0.15773432690912184</v>
      </c>
      <c r="X30" s="160">
        <v>1.3038596982906025E-3</v>
      </c>
      <c r="Y30" s="371">
        <v>0.43462801796977568</v>
      </c>
      <c r="Z30" s="160">
        <v>0</v>
      </c>
      <c r="AA30" s="173">
        <v>2.586700163983378E-3</v>
      </c>
      <c r="AB30" s="160">
        <v>0.56278528186624099</v>
      </c>
      <c r="AC30" s="407">
        <v>0.56537198203022432</v>
      </c>
    </row>
    <row r="31" spans="1:29" s="368" customFormat="1" x14ac:dyDescent="0.25">
      <c r="A31" s="369">
        <v>4</v>
      </c>
      <c r="B31" s="201">
        <v>87</v>
      </c>
      <c r="C31" s="140" t="s">
        <v>44</v>
      </c>
      <c r="D31" s="164">
        <v>62055</v>
      </c>
      <c r="E31" s="164">
        <v>2465</v>
      </c>
      <c r="F31" s="164">
        <v>0</v>
      </c>
      <c r="G31" s="164">
        <v>132081</v>
      </c>
      <c r="H31" s="239">
        <v>132081</v>
      </c>
      <c r="I31" s="159"/>
      <c r="J31" s="253">
        <v>44008.012000000002</v>
      </c>
      <c r="K31" s="163">
        <v>333.18957306501318</v>
      </c>
      <c r="L31" s="395"/>
      <c r="M31" s="275">
        <v>18961.080000000002</v>
      </c>
      <c r="N31" s="162">
        <v>143.55645399413996</v>
      </c>
      <c r="O31" s="273"/>
      <c r="P31" s="304">
        <v>25046.932000000001</v>
      </c>
      <c r="Q31" s="162">
        <v>189.63311907087319</v>
      </c>
      <c r="R31" s="157"/>
      <c r="S31" s="160">
        <v>1.6537215996032723E-2</v>
      </c>
      <c r="T31" s="160">
        <v>1.1361567525476951E-4</v>
      </c>
      <c r="U31" s="160">
        <v>7.0848462775369173E-2</v>
      </c>
      <c r="V31" s="160">
        <v>0.29626287140623392</v>
      </c>
      <c r="W31" s="160">
        <v>4.6373601243337233E-2</v>
      </c>
      <c r="X31" s="160">
        <v>7.194144557132005E-4</v>
      </c>
      <c r="Y31" s="371">
        <v>0.43085518155194102</v>
      </c>
      <c r="Z31" s="160">
        <v>0</v>
      </c>
      <c r="AA31" s="160">
        <v>2.9715043706132422E-3</v>
      </c>
      <c r="AB31" s="160">
        <v>0.56617331407744564</v>
      </c>
      <c r="AC31" s="372">
        <v>0.56914481844805886</v>
      </c>
    </row>
    <row r="32" spans="1:29" s="368" customFormat="1" x14ac:dyDescent="0.25">
      <c r="A32" s="369">
        <v>4</v>
      </c>
      <c r="B32" s="201">
        <v>324</v>
      </c>
      <c r="C32" s="140" t="s">
        <v>36</v>
      </c>
      <c r="D32" s="164">
        <v>37910</v>
      </c>
      <c r="E32" s="164">
        <v>11906</v>
      </c>
      <c r="F32" s="164">
        <v>0</v>
      </c>
      <c r="G32" s="164">
        <v>118453</v>
      </c>
      <c r="H32" s="239">
        <v>118453</v>
      </c>
      <c r="I32" s="159"/>
      <c r="J32" s="253">
        <v>46567.67</v>
      </c>
      <c r="K32" s="163">
        <v>393.1320439330367</v>
      </c>
      <c r="L32" s="157"/>
      <c r="M32" s="275">
        <v>19902.41</v>
      </c>
      <c r="N32" s="162">
        <v>168.01946763695304</v>
      </c>
      <c r="O32" s="276"/>
      <c r="P32" s="305">
        <v>26665.26</v>
      </c>
      <c r="Q32" s="162">
        <v>225.11257629608366</v>
      </c>
      <c r="R32" s="157"/>
      <c r="S32" s="158">
        <v>1.4015732373983925E-2</v>
      </c>
      <c r="T32" s="158">
        <v>0</v>
      </c>
      <c r="U32" s="158">
        <v>6.2693710035309907E-2</v>
      </c>
      <c r="V32" s="158">
        <v>0.19831891954224895</v>
      </c>
      <c r="W32" s="158">
        <v>0.1523584924906056</v>
      </c>
      <c r="X32" s="158">
        <v>0</v>
      </c>
      <c r="Y32" s="371">
        <v>0.42738685444214841</v>
      </c>
      <c r="Z32" s="158">
        <v>0</v>
      </c>
      <c r="AA32" s="158">
        <v>5.6614385044388088E-3</v>
      </c>
      <c r="AB32" s="158">
        <v>0.5669517070534128</v>
      </c>
      <c r="AC32" s="372">
        <v>0.57261314555785159</v>
      </c>
    </row>
    <row r="33" spans="1:29" s="368" customFormat="1" x14ac:dyDescent="0.25">
      <c r="A33" s="369">
        <v>4</v>
      </c>
      <c r="B33" s="201">
        <v>601</v>
      </c>
      <c r="C33" s="140" t="s">
        <v>45</v>
      </c>
      <c r="D33" s="164">
        <v>34951</v>
      </c>
      <c r="E33" s="164">
        <v>2860</v>
      </c>
      <c r="F33" s="164">
        <v>6795</v>
      </c>
      <c r="G33" s="164">
        <v>64573</v>
      </c>
      <c r="H33" s="239">
        <v>67404.25</v>
      </c>
      <c r="I33" s="159" t="s">
        <v>13</v>
      </c>
      <c r="J33" s="253">
        <v>23901.8</v>
      </c>
      <c r="K33" s="163">
        <v>354.60375273072543</v>
      </c>
      <c r="L33" s="156"/>
      <c r="M33" s="4">
        <v>9799.08</v>
      </c>
      <c r="N33" s="162">
        <v>145.37777662387757</v>
      </c>
      <c r="O33" s="370"/>
      <c r="P33" s="297">
        <v>14102.72</v>
      </c>
      <c r="Q33" s="162">
        <v>209.22597610684784</v>
      </c>
      <c r="R33" s="155"/>
      <c r="S33" s="173">
        <v>1.4885908174279762E-2</v>
      </c>
      <c r="T33" s="158">
        <v>0</v>
      </c>
      <c r="U33" s="158">
        <v>5.8366315507618671E-2</v>
      </c>
      <c r="V33" s="158">
        <v>0.323685663841217</v>
      </c>
      <c r="W33" s="158">
        <v>1.1345589035135429E-2</v>
      </c>
      <c r="X33" s="158">
        <v>1.6889941343329791E-3</v>
      </c>
      <c r="Y33" s="371">
        <v>0.40997247069258386</v>
      </c>
      <c r="Z33" s="158">
        <v>0</v>
      </c>
      <c r="AA33" s="173">
        <v>6.8802349613836609E-3</v>
      </c>
      <c r="AB33" s="158">
        <v>0.58314729434603252</v>
      </c>
      <c r="AC33" s="372">
        <v>0.5900275293074162</v>
      </c>
    </row>
    <row r="34" spans="1:29" s="368" customFormat="1" x14ac:dyDescent="0.25">
      <c r="A34" s="369">
        <v>4</v>
      </c>
      <c r="B34" s="201">
        <v>21</v>
      </c>
      <c r="C34" s="140" t="s">
        <v>50</v>
      </c>
      <c r="D34" s="164">
        <v>31049</v>
      </c>
      <c r="E34" s="164">
        <v>0</v>
      </c>
      <c r="F34" s="164">
        <v>0</v>
      </c>
      <c r="G34" s="164">
        <v>87934</v>
      </c>
      <c r="H34" s="239">
        <v>87934</v>
      </c>
      <c r="I34" s="159"/>
      <c r="J34" s="253">
        <v>22419.41</v>
      </c>
      <c r="K34" s="163">
        <v>254.95724065776605</v>
      </c>
      <c r="L34" s="157"/>
      <c r="M34" s="4">
        <v>9009.9500000000007</v>
      </c>
      <c r="N34" s="162">
        <v>102.46264243637273</v>
      </c>
      <c r="O34" s="370"/>
      <c r="P34" s="297">
        <v>13409.46</v>
      </c>
      <c r="Q34" s="162">
        <v>152.49459822139329</v>
      </c>
      <c r="R34" s="155"/>
      <c r="S34" s="173">
        <v>2.1611630279298161E-2</v>
      </c>
      <c r="T34" s="160">
        <v>0</v>
      </c>
      <c r="U34" s="160">
        <v>6.4845595847526763E-2</v>
      </c>
      <c r="V34" s="160">
        <v>0.29846369730514766</v>
      </c>
      <c r="W34" s="160">
        <v>1.2006560386736314E-2</v>
      </c>
      <c r="X34" s="160">
        <v>4.9541892494048678E-3</v>
      </c>
      <c r="Y34" s="371">
        <v>0.40188167306811379</v>
      </c>
      <c r="Z34" s="160">
        <v>0</v>
      </c>
      <c r="AA34" s="173">
        <v>6.6281851306524125E-4</v>
      </c>
      <c r="AB34" s="160">
        <v>0.597455508418821</v>
      </c>
      <c r="AC34" s="372">
        <v>0.59811832693188627</v>
      </c>
    </row>
    <row r="35" spans="1:29" s="368" customFormat="1" x14ac:dyDescent="0.25">
      <c r="A35" s="369">
        <v>4</v>
      </c>
      <c r="B35" s="201">
        <v>183</v>
      </c>
      <c r="C35" s="140" t="s">
        <v>52</v>
      </c>
      <c r="D35" s="164">
        <v>48161</v>
      </c>
      <c r="E35" s="164">
        <v>13781</v>
      </c>
      <c r="F35" s="164">
        <v>0</v>
      </c>
      <c r="G35" s="164">
        <v>157857</v>
      </c>
      <c r="H35" s="239">
        <v>157857</v>
      </c>
      <c r="I35" s="159"/>
      <c r="J35" s="253">
        <v>80431.14</v>
      </c>
      <c r="K35" s="163">
        <v>509.51899503981446</v>
      </c>
      <c r="L35" s="156" t="s">
        <v>3</v>
      </c>
      <c r="M35" s="4">
        <v>31824.34</v>
      </c>
      <c r="N35" s="162">
        <v>201.60233629170705</v>
      </c>
      <c r="O35" s="370"/>
      <c r="P35" s="297">
        <v>48606.8</v>
      </c>
      <c r="Q35" s="162">
        <v>307.91665874810747</v>
      </c>
      <c r="R35" s="154"/>
      <c r="S35" s="173">
        <v>1.0814095137778725E-2</v>
      </c>
      <c r="T35" s="158">
        <v>0</v>
      </c>
      <c r="U35" s="158">
        <v>2.423588674734686E-2</v>
      </c>
      <c r="V35" s="158">
        <v>0.27344906462845114</v>
      </c>
      <c r="W35" s="158">
        <v>8.6809288044406685E-2</v>
      </c>
      <c r="X35" s="158">
        <v>3.6354078780929873E-4</v>
      </c>
      <c r="Y35" s="371">
        <v>0.39567187534579273</v>
      </c>
      <c r="Z35" s="158">
        <v>0</v>
      </c>
      <c r="AA35" s="173">
        <v>3.5835622869450816E-3</v>
      </c>
      <c r="AB35" s="158">
        <v>0.60074456236726226</v>
      </c>
      <c r="AC35" s="372">
        <v>0.60432812465420738</v>
      </c>
    </row>
    <row r="36" spans="1:29" s="368" customFormat="1" x14ac:dyDescent="0.25">
      <c r="A36" s="369">
        <v>4</v>
      </c>
      <c r="B36" s="201">
        <v>12</v>
      </c>
      <c r="C36" s="140" t="s">
        <v>53</v>
      </c>
      <c r="D36" s="164">
        <v>39016</v>
      </c>
      <c r="E36" s="164">
        <v>0</v>
      </c>
      <c r="F36" s="164">
        <v>0</v>
      </c>
      <c r="G36" s="164">
        <v>82427</v>
      </c>
      <c r="H36" s="239">
        <v>82427</v>
      </c>
      <c r="I36" s="29"/>
      <c r="J36" s="253">
        <v>28655.43</v>
      </c>
      <c r="K36" s="163">
        <v>347.64615963215937</v>
      </c>
      <c r="L36" s="156"/>
      <c r="M36" s="4">
        <v>10975</v>
      </c>
      <c r="N36" s="162">
        <v>133.14811894160894</v>
      </c>
      <c r="O36" s="370"/>
      <c r="P36" s="297">
        <v>17680.43</v>
      </c>
      <c r="Q36" s="162">
        <v>214.49804069055043</v>
      </c>
      <c r="R36" s="155"/>
      <c r="S36" s="173">
        <v>1.5849352112322166E-2</v>
      </c>
      <c r="T36" s="158">
        <v>0</v>
      </c>
      <c r="U36" s="158">
        <v>3.8848483516038673E-2</v>
      </c>
      <c r="V36" s="158">
        <v>0.24829883899840274</v>
      </c>
      <c r="W36" s="158">
        <v>7.1506168289919222E-2</v>
      </c>
      <c r="X36" s="158">
        <v>8.4961209795141792E-3</v>
      </c>
      <c r="Y36" s="371">
        <v>0.38299896389619703</v>
      </c>
      <c r="Z36" s="158">
        <v>0</v>
      </c>
      <c r="AA36" s="173">
        <v>1.2786407323149573E-3</v>
      </c>
      <c r="AB36" s="158">
        <v>0.6157223953714881</v>
      </c>
      <c r="AC36" s="372">
        <v>0.61700103610380308</v>
      </c>
    </row>
    <row r="37" spans="1:29" s="368" customFormat="1" x14ac:dyDescent="0.25">
      <c r="A37" s="369">
        <v>4</v>
      </c>
      <c r="B37" s="201">
        <v>429</v>
      </c>
      <c r="C37" s="140" t="s">
        <v>72</v>
      </c>
      <c r="D37" s="164">
        <v>47315</v>
      </c>
      <c r="E37" s="164">
        <v>0</v>
      </c>
      <c r="F37" s="164">
        <v>0</v>
      </c>
      <c r="G37" s="164">
        <v>108192</v>
      </c>
      <c r="H37" s="239">
        <v>108192</v>
      </c>
      <c r="I37" s="159"/>
      <c r="J37" s="253">
        <v>55566.79</v>
      </c>
      <c r="K37" s="163">
        <v>513.5942583555161</v>
      </c>
      <c r="L37" s="156" t="s">
        <v>3</v>
      </c>
      <c r="M37" s="4">
        <v>19491.48</v>
      </c>
      <c r="N37" s="162">
        <v>180.15638864241348</v>
      </c>
      <c r="O37" s="370"/>
      <c r="P37" s="297">
        <v>36075.31</v>
      </c>
      <c r="Q37" s="162">
        <v>333.43786971310266</v>
      </c>
      <c r="R37" s="155"/>
      <c r="S37" s="173">
        <v>1.0728350512959268E-2</v>
      </c>
      <c r="T37" s="158">
        <v>0</v>
      </c>
      <c r="U37" s="158">
        <v>6.4710954150851624E-2</v>
      </c>
      <c r="V37" s="158">
        <v>9.6613822752762937E-2</v>
      </c>
      <c r="W37" s="158">
        <v>0.17651100594437791</v>
      </c>
      <c r="X37" s="158">
        <v>2.2115727757532873E-3</v>
      </c>
      <c r="Y37" s="371">
        <v>0.350775706136705</v>
      </c>
      <c r="Z37" s="158">
        <v>0</v>
      </c>
      <c r="AA37" s="173">
        <v>3.833224845271789E-5</v>
      </c>
      <c r="AB37" s="158">
        <v>0.64918596161484221</v>
      </c>
      <c r="AC37" s="372">
        <v>0.64922429386329494</v>
      </c>
    </row>
    <row r="38" spans="1:29" s="368" customFormat="1" x14ac:dyDescent="0.25">
      <c r="A38" s="369">
        <v>4</v>
      </c>
      <c r="B38" s="201">
        <v>88</v>
      </c>
      <c r="C38" s="140" t="s">
        <v>78</v>
      </c>
      <c r="D38" s="164">
        <v>34269</v>
      </c>
      <c r="E38" s="164">
        <v>10</v>
      </c>
      <c r="F38" s="164">
        <v>12079</v>
      </c>
      <c r="G38" s="164">
        <v>58182</v>
      </c>
      <c r="H38" s="239">
        <v>63214.916666666664</v>
      </c>
      <c r="I38" s="159" t="s">
        <v>13</v>
      </c>
      <c r="J38" s="253">
        <v>22127.55</v>
      </c>
      <c r="K38" s="163">
        <v>350.03684520662978</v>
      </c>
      <c r="L38" s="156" t="s">
        <v>15</v>
      </c>
      <c r="M38" s="4">
        <v>7649.57</v>
      </c>
      <c r="N38" s="162">
        <v>121.00893908215228</v>
      </c>
      <c r="O38" s="370"/>
      <c r="P38" s="297">
        <v>14477.98</v>
      </c>
      <c r="Q38" s="162">
        <v>229.02790612447748</v>
      </c>
      <c r="R38" s="156" t="s">
        <v>15</v>
      </c>
      <c r="S38" s="173">
        <v>1.4487821742578821E-2</v>
      </c>
      <c r="T38" s="36">
        <v>0</v>
      </c>
      <c r="U38" s="36">
        <v>7.2434589459745888E-2</v>
      </c>
      <c r="V38" s="36">
        <v>0.25307772437526976</v>
      </c>
      <c r="W38" s="36">
        <v>4.3651466158702613E-3</v>
      </c>
      <c r="X38" s="36">
        <v>1.338150857189341E-3</v>
      </c>
      <c r="Y38" s="371">
        <v>0.3457034330506541</v>
      </c>
      <c r="Z38" s="36">
        <v>0</v>
      </c>
      <c r="AA38" s="173">
        <v>3.077611393941037E-3</v>
      </c>
      <c r="AB38" s="36">
        <v>0.65121895555540488</v>
      </c>
      <c r="AC38" s="372">
        <v>0.6542965669493459</v>
      </c>
    </row>
    <row r="39" spans="1:29" s="368" customFormat="1" x14ac:dyDescent="0.25">
      <c r="A39" s="369">
        <v>4</v>
      </c>
      <c r="B39" s="201">
        <v>143</v>
      </c>
      <c r="C39" s="140" t="s">
        <v>105</v>
      </c>
      <c r="D39" s="164">
        <v>18841</v>
      </c>
      <c r="E39" s="164">
        <v>5000</v>
      </c>
      <c r="F39" s="164">
        <v>0</v>
      </c>
      <c r="G39" s="164">
        <v>53966</v>
      </c>
      <c r="H39" s="239">
        <v>53966</v>
      </c>
      <c r="I39" s="159"/>
      <c r="J39" s="253">
        <v>20053.05</v>
      </c>
      <c r="K39" s="163">
        <v>371.58673979913277</v>
      </c>
      <c r="L39" s="156"/>
      <c r="M39" s="4">
        <v>6213.55</v>
      </c>
      <c r="N39" s="162">
        <v>115.13823518511656</v>
      </c>
      <c r="O39" s="370"/>
      <c r="P39" s="297">
        <v>13839.5</v>
      </c>
      <c r="Q39" s="162">
        <v>256.44850461401626</v>
      </c>
      <c r="R39" s="155"/>
      <c r="S39" s="173">
        <v>1.482816828362768E-2</v>
      </c>
      <c r="T39" s="158">
        <v>0</v>
      </c>
      <c r="U39" s="158">
        <v>4.3095688685761024E-2</v>
      </c>
      <c r="V39" s="158">
        <v>0.20922702531535106</v>
      </c>
      <c r="W39" s="158">
        <v>4.0988777268295848E-2</v>
      </c>
      <c r="X39" s="158">
        <v>1.7159484467450087E-3</v>
      </c>
      <c r="Y39" s="371">
        <v>0.30985560799978062</v>
      </c>
      <c r="Z39" s="158">
        <v>0</v>
      </c>
      <c r="AA39" s="173">
        <v>3.6872196498786967E-3</v>
      </c>
      <c r="AB39" s="158">
        <v>0.68645717235034076</v>
      </c>
      <c r="AC39" s="372">
        <v>0.69014439200021949</v>
      </c>
    </row>
    <row r="40" spans="1:29" s="368" customFormat="1" x14ac:dyDescent="0.25">
      <c r="A40" s="369">
        <v>4</v>
      </c>
      <c r="B40" s="201">
        <v>186</v>
      </c>
      <c r="C40" s="140" t="s">
        <v>114</v>
      </c>
      <c r="D40" s="164">
        <v>68669</v>
      </c>
      <c r="E40" s="164">
        <v>0</v>
      </c>
      <c r="F40" s="164">
        <v>3999</v>
      </c>
      <c r="G40" s="164">
        <v>150149</v>
      </c>
      <c r="H40" s="239">
        <v>151815.25</v>
      </c>
      <c r="I40" s="159"/>
      <c r="J40" s="253">
        <v>49306.85</v>
      </c>
      <c r="K40" s="163">
        <v>324.78193066902037</v>
      </c>
      <c r="L40" s="157" t="s">
        <v>15</v>
      </c>
      <c r="M40" s="4">
        <v>14716.56</v>
      </c>
      <c r="N40" s="162">
        <v>96.937297142414877</v>
      </c>
      <c r="O40" s="273"/>
      <c r="P40" s="297">
        <v>34590.29</v>
      </c>
      <c r="Q40" s="162">
        <v>227.84463352660552</v>
      </c>
      <c r="R40" s="157" t="s">
        <v>15</v>
      </c>
      <c r="S40" s="173">
        <v>1.6779007379299226E-2</v>
      </c>
      <c r="T40" s="158">
        <v>0</v>
      </c>
      <c r="U40" s="158">
        <v>3.7680362870473376E-2</v>
      </c>
      <c r="V40" s="158">
        <v>0.24109205921692423</v>
      </c>
      <c r="W40" s="158">
        <v>2.9174445335688652E-3</v>
      </c>
      <c r="X40" s="158">
        <v>0</v>
      </c>
      <c r="Y40" s="371">
        <v>0.29846887400026567</v>
      </c>
      <c r="Z40" s="158">
        <v>0</v>
      </c>
      <c r="AA40" s="173">
        <v>0</v>
      </c>
      <c r="AB40" s="158">
        <v>0.70153112599973433</v>
      </c>
      <c r="AC40" s="372">
        <v>0.70153112599973433</v>
      </c>
    </row>
    <row r="41" spans="1:29" s="368" customFormat="1" x14ac:dyDescent="0.25">
      <c r="A41" s="369">
        <v>4</v>
      </c>
      <c r="B41" s="201">
        <v>89</v>
      </c>
      <c r="C41" s="140" t="s">
        <v>117</v>
      </c>
      <c r="D41" s="164">
        <v>47081</v>
      </c>
      <c r="E41" s="164">
        <v>804</v>
      </c>
      <c r="F41" s="164">
        <v>21270</v>
      </c>
      <c r="G41" s="164">
        <v>135606</v>
      </c>
      <c r="H41" s="239">
        <v>144468.5</v>
      </c>
      <c r="I41" s="159"/>
      <c r="J41" s="253">
        <v>49036.149999999994</v>
      </c>
      <c r="K41" s="163">
        <v>339.42451122563045</v>
      </c>
      <c r="L41" s="156" t="s">
        <v>15</v>
      </c>
      <c r="M41" s="4">
        <v>14136.63</v>
      </c>
      <c r="N41" s="162">
        <v>97.852680688177699</v>
      </c>
      <c r="O41" s="370"/>
      <c r="P41" s="297">
        <v>34899.519999999997</v>
      </c>
      <c r="Q41" s="162">
        <v>241.5718305374528</v>
      </c>
      <c r="R41" s="155" t="s">
        <v>15</v>
      </c>
      <c r="S41" s="173">
        <v>1.5237533941796005E-2</v>
      </c>
      <c r="T41" s="158">
        <v>9.3808343436423947E-5</v>
      </c>
      <c r="U41" s="158">
        <v>1.5924985954239884E-2</v>
      </c>
      <c r="V41" s="158">
        <v>0.15591660438268504</v>
      </c>
      <c r="W41" s="158">
        <v>9.9894873475996807E-2</v>
      </c>
      <c r="X41" s="158">
        <v>1.2221595700314973E-3</v>
      </c>
      <c r="Y41" s="371">
        <v>0.28828996566818565</v>
      </c>
      <c r="Z41" s="158">
        <v>0</v>
      </c>
      <c r="AA41" s="173">
        <v>3.840432007814643E-3</v>
      </c>
      <c r="AB41" s="158">
        <v>0.70786960232399976</v>
      </c>
      <c r="AC41" s="372">
        <v>0.71171003433181446</v>
      </c>
    </row>
    <row r="42" spans="1:29" s="368" customFormat="1" x14ac:dyDescent="0.25">
      <c r="A42" s="369">
        <v>4</v>
      </c>
      <c r="B42" s="201">
        <v>34</v>
      </c>
      <c r="C42" s="140" t="s">
        <v>133</v>
      </c>
      <c r="D42" s="164">
        <v>23500</v>
      </c>
      <c r="E42" s="164">
        <v>4168</v>
      </c>
      <c r="F42" s="164">
        <v>1967</v>
      </c>
      <c r="G42" s="164">
        <v>62563</v>
      </c>
      <c r="H42" s="239">
        <v>63382.583333333336</v>
      </c>
      <c r="I42" s="159" t="s">
        <v>13</v>
      </c>
      <c r="J42" s="253">
        <v>25401.599999999999</v>
      </c>
      <c r="K42" s="163">
        <v>400.76624624798347</v>
      </c>
      <c r="L42" s="156"/>
      <c r="M42" s="4">
        <v>6793.05</v>
      </c>
      <c r="N42" s="162">
        <v>107.17534128066201</v>
      </c>
      <c r="O42" s="370"/>
      <c r="P42" s="297">
        <v>18608.55</v>
      </c>
      <c r="Q42" s="162">
        <v>293.59090496732142</v>
      </c>
      <c r="R42" s="155"/>
      <c r="S42" s="173">
        <v>1.3570798689846311E-2</v>
      </c>
      <c r="T42" s="158">
        <v>0</v>
      </c>
      <c r="U42" s="158">
        <v>4.9979135172587556E-2</v>
      </c>
      <c r="V42" s="158">
        <v>0.16238268455530361</v>
      </c>
      <c r="W42" s="158">
        <v>3.8352308515998995E-2</v>
      </c>
      <c r="X42" s="158">
        <v>3.1411407155454781E-3</v>
      </c>
      <c r="Y42" s="371">
        <v>0.26742606764928201</v>
      </c>
      <c r="Z42" s="158">
        <v>0</v>
      </c>
      <c r="AA42" s="173">
        <v>1.070798689846309E-4</v>
      </c>
      <c r="AB42" s="158">
        <v>0.7324668524817336</v>
      </c>
      <c r="AC42" s="372">
        <v>0.73257393235071822</v>
      </c>
    </row>
    <row r="43" spans="1:29" s="368" customFormat="1" ht="15.75" thickBot="1" x14ac:dyDescent="0.3">
      <c r="A43" s="393">
        <v>4</v>
      </c>
      <c r="B43" s="205">
        <v>190</v>
      </c>
      <c r="C43" s="119" t="s">
        <v>155</v>
      </c>
      <c r="D43" s="13">
        <v>32914</v>
      </c>
      <c r="E43" s="13">
        <v>0</v>
      </c>
      <c r="F43" s="13">
        <v>6023</v>
      </c>
      <c r="G43" s="13">
        <v>60794</v>
      </c>
      <c r="H43" s="246">
        <v>63303.583333333336</v>
      </c>
      <c r="I43" s="28" t="s">
        <v>13</v>
      </c>
      <c r="J43" s="260">
        <v>18735.71</v>
      </c>
      <c r="K43" s="12">
        <v>295.96602614649248</v>
      </c>
      <c r="L43" s="22" t="s">
        <v>26</v>
      </c>
      <c r="M43" s="272">
        <v>4410.6899999999996</v>
      </c>
      <c r="N43" s="11">
        <v>69.675202693896992</v>
      </c>
      <c r="O43" s="274" t="s">
        <v>47</v>
      </c>
      <c r="P43" s="303">
        <v>14325.02</v>
      </c>
      <c r="Q43" s="11">
        <v>226.2908234525955</v>
      </c>
      <c r="R43" s="53" t="s">
        <v>26</v>
      </c>
      <c r="S43" s="179">
        <v>1.7878692614264419E-2</v>
      </c>
      <c r="T43" s="390">
        <v>0</v>
      </c>
      <c r="U43" s="390">
        <v>0</v>
      </c>
      <c r="V43" s="390">
        <v>0.21731815874605234</v>
      </c>
      <c r="W43" s="390">
        <v>0</v>
      </c>
      <c r="X43" s="390">
        <v>2.1936718704548697E-4</v>
      </c>
      <c r="Y43" s="391">
        <v>0.23541621854736225</v>
      </c>
      <c r="Z43" s="390">
        <v>0</v>
      </c>
      <c r="AA43" s="179">
        <v>1.3135344217005921E-3</v>
      </c>
      <c r="AB43" s="390">
        <v>0.76327024703093715</v>
      </c>
      <c r="AC43" s="392">
        <v>0.76458378145263772</v>
      </c>
    </row>
    <row r="44" spans="1:29" s="38" customFormat="1" ht="15.75" thickBot="1" x14ac:dyDescent="0.3">
      <c r="A44" s="218"/>
      <c r="B44" s="202"/>
      <c r="C44" s="118"/>
      <c r="D44" s="130"/>
      <c r="E44" s="130"/>
      <c r="F44" s="130"/>
      <c r="G44" s="130"/>
      <c r="H44" s="244"/>
      <c r="I44" s="117"/>
      <c r="J44" s="258"/>
      <c r="K44" s="129"/>
      <c r="L44" s="122"/>
      <c r="M44" s="270"/>
      <c r="N44" s="127"/>
      <c r="O44" s="126"/>
      <c r="P44" s="301"/>
      <c r="Q44" s="127"/>
      <c r="R44" s="121"/>
      <c r="S44" s="177"/>
      <c r="T44" s="120"/>
      <c r="U44" s="120"/>
      <c r="V44" s="315"/>
      <c r="W44" s="120"/>
      <c r="X44" s="64" t="s">
        <v>267</v>
      </c>
      <c r="Y44" s="76">
        <f>SUM(Y30:Y43)/14</f>
        <v>0.35566649357277058</v>
      </c>
      <c r="Z44" s="120"/>
      <c r="AA44" s="177"/>
      <c r="AB44" s="120"/>
      <c r="AC44" s="123"/>
    </row>
    <row r="45" spans="1:29" s="38" customFormat="1" x14ac:dyDescent="0.25">
      <c r="A45" s="221"/>
      <c r="B45" s="206"/>
      <c r="C45" s="195" t="s">
        <v>262</v>
      </c>
      <c r="D45" s="18"/>
      <c r="E45" s="18"/>
      <c r="F45" s="18"/>
      <c r="G45" s="18"/>
      <c r="H45" s="245"/>
      <c r="I45" s="92"/>
      <c r="J45" s="259"/>
      <c r="K45" s="17"/>
      <c r="L45" s="91"/>
      <c r="M45" s="271"/>
      <c r="N45" s="16"/>
      <c r="O45" s="5"/>
      <c r="P45" s="302"/>
      <c r="Q45" s="16"/>
      <c r="R45" s="134"/>
      <c r="S45" s="178"/>
      <c r="T45" s="133"/>
      <c r="U45" s="133"/>
      <c r="V45" s="316"/>
      <c r="W45" s="133"/>
      <c r="X45" s="133"/>
      <c r="Y45" s="74"/>
      <c r="Z45" s="133"/>
      <c r="AA45" s="178"/>
      <c r="AB45" s="133"/>
      <c r="AC45" s="15"/>
    </row>
    <row r="46" spans="1:29" s="368" customFormat="1" x14ac:dyDescent="0.25">
      <c r="A46" s="369">
        <v>5</v>
      </c>
      <c r="B46" s="201">
        <v>56</v>
      </c>
      <c r="C46" s="140" t="s">
        <v>2</v>
      </c>
      <c r="D46" s="164">
        <v>8600</v>
      </c>
      <c r="E46" s="164">
        <v>5400</v>
      </c>
      <c r="F46" s="164">
        <v>0</v>
      </c>
      <c r="G46" s="164">
        <v>30856</v>
      </c>
      <c r="H46" s="239">
        <v>30856</v>
      </c>
      <c r="I46" s="159"/>
      <c r="J46" s="253">
        <v>14543.67</v>
      </c>
      <c r="K46" s="163">
        <v>471.34009592947888</v>
      </c>
      <c r="L46" s="396" t="s">
        <v>3</v>
      </c>
      <c r="M46" s="4">
        <v>7706.65</v>
      </c>
      <c r="N46" s="162">
        <v>249.76179673321232</v>
      </c>
      <c r="O46" s="370"/>
      <c r="P46" s="297">
        <v>6837.02</v>
      </c>
      <c r="Q46" s="162">
        <v>221.57829919626653</v>
      </c>
      <c r="R46" s="155"/>
      <c r="S46" s="173">
        <v>1.16903092548167E-2</v>
      </c>
      <c r="T46" s="158">
        <v>0</v>
      </c>
      <c r="U46" s="158">
        <v>5.874789513238405E-2</v>
      </c>
      <c r="V46" s="158">
        <v>0.26017091971971312</v>
      </c>
      <c r="W46" s="158">
        <v>0.19603030046748859</v>
      </c>
      <c r="X46" s="158">
        <v>3.2577746882320627E-3</v>
      </c>
      <c r="Y46" s="397">
        <v>0.52989719926263457</v>
      </c>
      <c r="Z46" s="158">
        <v>0</v>
      </c>
      <c r="AA46" s="173">
        <v>2.272466303209575E-3</v>
      </c>
      <c r="AB46" s="158">
        <v>0.46783033443415589</v>
      </c>
      <c r="AC46" s="372">
        <v>0.47010280073736549</v>
      </c>
    </row>
    <row r="47" spans="1:29" s="368" customFormat="1" x14ac:dyDescent="0.25">
      <c r="A47" s="369">
        <v>5</v>
      </c>
      <c r="B47" s="201">
        <v>75</v>
      </c>
      <c r="C47" s="140" t="s">
        <v>6</v>
      </c>
      <c r="D47" s="164">
        <v>9761</v>
      </c>
      <c r="E47" s="164">
        <v>0</v>
      </c>
      <c r="F47" s="164">
        <v>0</v>
      </c>
      <c r="G47" s="164">
        <v>28209</v>
      </c>
      <c r="H47" s="239">
        <v>28209</v>
      </c>
      <c r="I47" s="159"/>
      <c r="J47" s="253">
        <v>11379.3</v>
      </c>
      <c r="K47" s="163">
        <v>403.39253429756462</v>
      </c>
      <c r="L47" s="157"/>
      <c r="M47" s="275">
        <v>5687.11</v>
      </c>
      <c r="N47" s="162">
        <v>201.60622496366406</v>
      </c>
      <c r="O47" s="273"/>
      <c r="P47" s="304">
        <v>5692.19</v>
      </c>
      <c r="Q47" s="162">
        <v>201.7863093339005</v>
      </c>
      <c r="R47" s="157"/>
      <c r="S47" s="160">
        <v>1.3659012417284018E-2</v>
      </c>
      <c r="T47" s="160">
        <v>0</v>
      </c>
      <c r="U47" s="160">
        <v>7.7379979436344948E-2</v>
      </c>
      <c r="V47" s="160">
        <v>0.25019377290342992</v>
      </c>
      <c r="W47" s="160">
        <v>0.1585440229188087</v>
      </c>
      <c r="X47" s="160">
        <v>0</v>
      </c>
      <c r="Y47" s="371">
        <v>0.49977678767586758</v>
      </c>
      <c r="Z47" s="160">
        <v>0</v>
      </c>
      <c r="AA47" s="160">
        <v>5.4001564243846287E-3</v>
      </c>
      <c r="AB47" s="160">
        <v>0.49482305589974779</v>
      </c>
      <c r="AC47" s="372">
        <v>0.50022321232413247</v>
      </c>
    </row>
    <row r="48" spans="1:29" s="368" customFormat="1" x14ac:dyDescent="0.25">
      <c r="A48" s="369">
        <v>5</v>
      </c>
      <c r="B48" s="201">
        <v>8</v>
      </c>
      <c r="C48" s="140" t="s">
        <v>8</v>
      </c>
      <c r="D48" s="164">
        <v>10085</v>
      </c>
      <c r="E48" s="164">
        <v>3452</v>
      </c>
      <c r="F48" s="164">
        <v>0</v>
      </c>
      <c r="G48" s="164">
        <v>31647</v>
      </c>
      <c r="H48" s="239">
        <v>31647</v>
      </c>
      <c r="I48" s="159"/>
      <c r="J48" s="253">
        <v>11686.26</v>
      </c>
      <c r="K48" s="163">
        <v>369.26912503554837</v>
      </c>
      <c r="L48" s="156"/>
      <c r="M48" s="4">
        <v>5746.12</v>
      </c>
      <c r="N48" s="162">
        <v>181.5691850728347</v>
      </c>
      <c r="O48" s="370"/>
      <c r="P48" s="297">
        <v>5940.14</v>
      </c>
      <c r="Q48" s="162">
        <v>187.6999399627137</v>
      </c>
      <c r="R48" s="155"/>
      <c r="S48" s="173">
        <v>1.4920941344792944E-2</v>
      </c>
      <c r="T48" s="158">
        <v>0</v>
      </c>
      <c r="U48" s="158">
        <v>3.6564307143602828E-2</v>
      </c>
      <c r="V48" s="158">
        <v>0.29361232763946721</v>
      </c>
      <c r="W48" s="158">
        <v>0.14256656962963343</v>
      </c>
      <c r="X48" s="158">
        <v>4.0346526604747796E-3</v>
      </c>
      <c r="Y48" s="371">
        <v>0.49169879841797115</v>
      </c>
      <c r="Z48" s="158">
        <v>0</v>
      </c>
      <c r="AA48" s="173">
        <v>6.0327256111022682E-4</v>
      </c>
      <c r="AB48" s="158">
        <v>0.50769792902091859</v>
      </c>
      <c r="AC48" s="372">
        <v>0.50830120158202885</v>
      </c>
    </row>
    <row r="49" spans="1:29" s="368" customFormat="1" x14ac:dyDescent="0.25">
      <c r="A49" s="369">
        <v>5</v>
      </c>
      <c r="B49" s="201">
        <v>157</v>
      </c>
      <c r="C49" s="140" t="s">
        <v>22</v>
      </c>
      <c r="D49" s="164">
        <v>2329</v>
      </c>
      <c r="E49" s="164">
        <v>938</v>
      </c>
      <c r="F49" s="164">
        <v>0</v>
      </c>
      <c r="G49" s="164">
        <v>7147</v>
      </c>
      <c r="H49" s="239">
        <v>7147</v>
      </c>
      <c r="I49" s="159"/>
      <c r="J49" s="253">
        <v>2170.1</v>
      </c>
      <c r="K49" s="163">
        <v>303.63789002378621</v>
      </c>
      <c r="L49" s="156"/>
      <c r="M49" s="4">
        <v>988.29</v>
      </c>
      <c r="N49" s="162">
        <v>138.28039736952567</v>
      </c>
      <c r="O49" s="370"/>
      <c r="P49" s="297">
        <v>1181.81</v>
      </c>
      <c r="Q49" s="162">
        <v>165.35749265426054</v>
      </c>
      <c r="R49" s="155"/>
      <c r="S49" s="173">
        <v>1.8146629187595045E-2</v>
      </c>
      <c r="T49" s="158">
        <v>0</v>
      </c>
      <c r="U49" s="158">
        <v>4.1472743191557991E-2</v>
      </c>
      <c r="V49" s="158">
        <v>0.39579282060734527</v>
      </c>
      <c r="W49" s="158">
        <v>0</v>
      </c>
      <c r="X49" s="158">
        <v>0</v>
      </c>
      <c r="Y49" s="371">
        <v>0.45541219298649832</v>
      </c>
      <c r="Z49" s="158">
        <v>0</v>
      </c>
      <c r="AA49" s="173">
        <v>5.1057554951384728E-3</v>
      </c>
      <c r="AB49" s="158">
        <v>0.53948205151836326</v>
      </c>
      <c r="AC49" s="372">
        <v>0.54458780701350173</v>
      </c>
    </row>
    <row r="50" spans="1:29" s="368" customFormat="1" x14ac:dyDescent="0.25">
      <c r="A50" s="369">
        <v>5</v>
      </c>
      <c r="B50" s="201">
        <v>524</v>
      </c>
      <c r="C50" s="140" t="s">
        <v>24</v>
      </c>
      <c r="D50" s="164">
        <v>3037</v>
      </c>
      <c r="E50" s="164">
        <v>529</v>
      </c>
      <c r="F50" s="164">
        <v>0</v>
      </c>
      <c r="G50" s="164">
        <v>8041</v>
      </c>
      <c r="H50" s="239">
        <v>8041</v>
      </c>
      <c r="I50" s="159"/>
      <c r="J50" s="253">
        <v>3627.46</v>
      </c>
      <c r="K50" s="163">
        <v>451.12050739957715</v>
      </c>
      <c r="L50" s="156" t="s">
        <v>25</v>
      </c>
      <c r="M50" s="275">
        <v>1613.91</v>
      </c>
      <c r="N50" s="162">
        <v>200.71011068275089</v>
      </c>
      <c r="O50" s="273"/>
      <c r="P50" s="304">
        <v>2013.55</v>
      </c>
      <c r="Q50" s="162">
        <v>250.41039671682626</v>
      </c>
      <c r="R50" s="157" t="s">
        <v>26</v>
      </c>
      <c r="S50" s="160">
        <v>1.2215158816361862E-2</v>
      </c>
      <c r="T50" s="160">
        <v>0</v>
      </c>
      <c r="U50" s="160">
        <v>6.4461082961631555E-2</v>
      </c>
      <c r="V50" s="160">
        <v>0.1724016253797423</v>
      </c>
      <c r="W50" s="160">
        <v>0.19583675629779515</v>
      </c>
      <c r="X50" s="160">
        <v>0</v>
      </c>
      <c r="Y50" s="371">
        <v>0.4449146234555309</v>
      </c>
      <c r="Z50" s="160">
        <v>0</v>
      </c>
      <c r="AA50" s="160">
        <v>1.6154554426513318E-3</v>
      </c>
      <c r="AB50" s="160">
        <v>0.55346992110181781</v>
      </c>
      <c r="AC50" s="372">
        <v>0.5550853765444691</v>
      </c>
    </row>
    <row r="51" spans="1:29" s="368" customFormat="1" x14ac:dyDescent="0.25">
      <c r="A51" s="369">
        <v>5</v>
      </c>
      <c r="B51" s="201">
        <v>182</v>
      </c>
      <c r="C51" s="140" t="s">
        <v>29</v>
      </c>
      <c r="D51" s="164">
        <v>1768</v>
      </c>
      <c r="E51" s="164">
        <v>293</v>
      </c>
      <c r="F51" s="164">
        <v>0</v>
      </c>
      <c r="G51" s="164">
        <v>5565</v>
      </c>
      <c r="H51" s="239">
        <v>5565</v>
      </c>
      <c r="I51" s="159"/>
      <c r="J51" s="253">
        <v>2414.5700000000002</v>
      </c>
      <c r="K51" s="163">
        <v>433.88499550763703</v>
      </c>
      <c r="L51" s="156"/>
      <c r="M51" s="4">
        <v>1058.99</v>
      </c>
      <c r="N51" s="162">
        <v>190.29469901168014</v>
      </c>
      <c r="O51" s="370"/>
      <c r="P51" s="297">
        <v>1355.58</v>
      </c>
      <c r="Q51" s="162">
        <v>243.59029649595686</v>
      </c>
      <c r="R51" s="155"/>
      <c r="S51" s="173">
        <v>1.26979130859739E-2</v>
      </c>
      <c r="T51" s="158">
        <v>0</v>
      </c>
      <c r="U51" s="158">
        <v>2.6961322305834989E-2</v>
      </c>
      <c r="V51" s="158">
        <v>0.25269923837370628</v>
      </c>
      <c r="W51" s="158">
        <v>0.14220751520974748</v>
      </c>
      <c r="X51" s="158">
        <v>4.0172784388110509E-3</v>
      </c>
      <c r="Y51" s="371">
        <v>0.43858326741407372</v>
      </c>
      <c r="Z51" s="158">
        <v>0</v>
      </c>
      <c r="AA51" s="173">
        <v>1.0643717100767424E-3</v>
      </c>
      <c r="AB51" s="158">
        <v>0.5603523608758495</v>
      </c>
      <c r="AC51" s="372">
        <v>0.56141673258592628</v>
      </c>
    </row>
    <row r="52" spans="1:29" s="368" customFormat="1" x14ac:dyDescent="0.25">
      <c r="A52" s="369">
        <v>5</v>
      </c>
      <c r="B52" s="201">
        <v>427</v>
      </c>
      <c r="C52" s="140" t="s">
        <v>32</v>
      </c>
      <c r="D52" s="164">
        <v>2458</v>
      </c>
      <c r="E52" s="164">
        <v>361</v>
      </c>
      <c r="F52" s="164">
        <v>0</v>
      </c>
      <c r="G52" s="164">
        <v>7069</v>
      </c>
      <c r="H52" s="239">
        <v>7069</v>
      </c>
      <c r="I52" s="29"/>
      <c r="J52" s="253">
        <v>3876.1</v>
      </c>
      <c r="K52" s="163">
        <v>548.3236667138209</v>
      </c>
      <c r="L52" s="156" t="s">
        <v>3</v>
      </c>
      <c r="M52" s="4">
        <v>1690.68</v>
      </c>
      <c r="N52" s="162">
        <v>239.16819917951619</v>
      </c>
      <c r="O52" s="370"/>
      <c r="P52" s="297">
        <v>2185.42</v>
      </c>
      <c r="Q52" s="162">
        <v>309.15546753430471</v>
      </c>
      <c r="R52" s="155"/>
      <c r="S52" s="173">
        <v>1.0048760351900107E-2</v>
      </c>
      <c r="T52" s="158">
        <v>0</v>
      </c>
      <c r="U52" s="158">
        <v>1.2319083614973815E-2</v>
      </c>
      <c r="V52" s="158">
        <v>7.9391656562008209E-2</v>
      </c>
      <c r="W52" s="158">
        <v>0.33442119656355618</v>
      </c>
      <c r="X52" s="158">
        <v>0</v>
      </c>
      <c r="Y52" s="371">
        <v>0.43618069709243834</v>
      </c>
      <c r="Z52" s="158">
        <v>0</v>
      </c>
      <c r="AA52" s="173">
        <v>3.0546167539537163E-3</v>
      </c>
      <c r="AB52" s="158">
        <v>0.56076468615360797</v>
      </c>
      <c r="AC52" s="372">
        <v>0.56381930290756166</v>
      </c>
    </row>
    <row r="53" spans="1:29" s="368" customFormat="1" x14ac:dyDescent="0.25">
      <c r="A53" s="369">
        <v>5</v>
      </c>
      <c r="B53" s="201">
        <v>909</v>
      </c>
      <c r="C53" s="140" t="s">
        <v>37</v>
      </c>
      <c r="D53" s="164">
        <v>2354</v>
      </c>
      <c r="E53" s="164">
        <v>1772</v>
      </c>
      <c r="F53" s="164">
        <v>0</v>
      </c>
      <c r="G53" s="164">
        <v>8777</v>
      </c>
      <c r="H53" s="239">
        <v>8777</v>
      </c>
      <c r="I53" s="159"/>
      <c r="J53" s="253">
        <v>4396.8900000000003</v>
      </c>
      <c r="K53" s="163">
        <v>500.95590748547346</v>
      </c>
      <c r="L53" s="156" t="s">
        <v>3</v>
      </c>
      <c r="M53" s="4">
        <v>1856.95</v>
      </c>
      <c r="N53" s="162">
        <v>211.57001253275607</v>
      </c>
      <c r="O53" s="370"/>
      <c r="P53" s="297">
        <v>2539.94</v>
      </c>
      <c r="Q53" s="162">
        <v>289.38589495271731</v>
      </c>
      <c r="R53" s="154"/>
      <c r="S53" s="173">
        <v>1.0998683160142736E-2</v>
      </c>
      <c r="T53" s="158">
        <v>0</v>
      </c>
      <c r="U53" s="158">
        <v>7.9192338220878844E-2</v>
      </c>
      <c r="V53" s="158">
        <v>0.18873567453359077</v>
      </c>
      <c r="W53" s="158">
        <v>0.14123619194476095</v>
      </c>
      <c r="X53" s="158">
        <v>2.169715412484733E-3</v>
      </c>
      <c r="Y53" s="371">
        <v>0.42233260327185806</v>
      </c>
      <c r="Z53" s="158">
        <v>0</v>
      </c>
      <c r="AA53" s="173">
        <v>9.597692914764753E-4</v>
      </c>
      <c r="AB53" s="158">
        <v>0.57670762743666537</v>
      </c>
      <c r="AC53" s="372">
        <v>0.57766739672814182</v>
      </c>
    </row>
    <row r="54" spans="1:29" s="368" customFormat="1" x14ac:dyDescent="0.25">
      <c r="A54" s="369">
        <v>5</v>
      </c>
      <c r="B54" s="201">
        <v>67</v>
      </c>
      <c r="C54" s="140" t="s">
        <v>39</v>
      </c>
      <c r="D54" s="164">
        <v>8172</v>
      </c>
      <c r="E54" s="164">
        <v>2283</v>
      </c>
      <c r="F54" s="164">
        <v>0</v>
      </c>
      <c r="G54" s="164">
        <v>19128</v>
      </c>
      <c r="H54" s="239">
        <v>19128</v>
      </c>
      <c r="I54" s="159"/>
      <c r="J54" s="253">
        <v>6776.07</v>
      </c>
      <c r="K54" s="163">
        <v>354.24874529485567</v>
      </c>
      <c r="L54" s="157"/>
      <c r="M54" s="275">
        <v>2810.09</v>
      </c>
      <c r="N54" s="162">
        <v>146.90976578837308</v>
      </c>
      <c r="O54" s="273"/>
      <c r="P54" s="304">
        <v>3965.98</v>
      </c>
      <c r="Q54" s="162">
        <v>207.33897950648264</v>
      </c>
      <c r="R54" s="157"/>
      <c r="S54" s="160">
        <v>1.5554738956356709E-2</v>
      </c>
      <c r="T54" s="160">
        <v>0</v>
      </c>
      <c r="U54" s="160">
        <v>6.6587269612031749E-2</v>
      </c>
      <c r="V54" s="160">
        <v>0.22486042794717295</v>
      </c>
      <c r="W54" s="160">
        <v>0.10441302997165024</v>
      </c>
      <c r="X54" s="160">
        <v>3.2924689384849922E-3</v>
      </c>
      <c r="Y54" s="371">
        <v>0.41470793542569667</v>
      </c>
      <c r="Z54" s="160">
        <v>0</v>
      </c>
      <c r="AA54" s="160">
        <v>1.5348129520503773E-3</v>
      </c>
      <c r="AB54" s="160">
        <v>0.583757251622253</v>
      </c>
      <c r="AC54" s="372">
        <v>0.58529206457430338</v>
      </c>
    </row>
    <row r="55" spans="1:29" s="368" customFormat="1" x14ac:dyDescent="0.25">
      <c r="A55" s="369">
        <v>5</v>
      </c>
      <c r="B55" s="201">
        <v>41</v>
      </c>
      <c r="C55" s="140" t="s">
        <v>41</v>
      </c>
      <c r="D55" s="164">
        <v>6210</v>
      </c>
      <c r="E55" s="164">
        <v>3170</v>
      </c>
      <c r="F55" s="164">
        <v>0</v>
      </c>
      <c r="G55" s="164">
        <v>21753</v>
      </c>
      <c r="H55" s="239">
        <v>21753</v>
      </c>
      <c r="I55" s="159"/>
      <c r="J55" s="253">
        <v>9415.4599999999991</v>
      </c>
      <c r="K55" s="163">
        <v>432.83501126281425</v>
      </c>
      <c r="L55" s="157" t="s">
        <v>42</v>
      </c>
      <c r="M55" s="4">
        <v>3899.93</v>
      </c>
      <c r="N55" s="162">
        <v>179.28239783018435</v>
      </c>
      <c r="O55" s="273" t="s">
        <v>43</v>
      </c>
      <c r="P55" s="297">
        <v>5515.53</v>
      </c>
      <c r="Q55" s="162">
        <v>253.55261343262998</v>
      </c>
      <c r="R55" s="155" t="s">
        <v>42</v>
      </c>
      <c r="S55" s="173">
        <v>1.273012683395182E-2</v>
      </c>
      <c r="T55" s="158">
        <v>0</v>
      </c>
      <c r="U55" s="158">
        <v>6.5169412859276132E-2</v>
      </c>
      <c r="V55" s="158">
        <v>0.24294617575774313</v>
      </c>
      <c r="W55" s="158">
        <v>9.3286998192334741E-2</v>
      </c>
      <c r="X55" s="158">
        <v>7.2221643977033535E-5</v>
      </c>
      <c r="Y55" s="371">
        <v>0.41420493528728286</v>
      </c>
      <c r="Z55" s="158">
        <v>0</v>
      </c>
      <c r="AA55" s="173">
        <v>6.4425954759512547E-3</v>
      </c>
      <c r="AB55" s="158">
        <v>0.57935246923676598</v>
      </c>
      <c r="AC55" s="372">
        <v>0.58579506471271725</v>
      </c>
    </row>
    <row r="56" spans="1:29" s="368" customFormat="1" x14ac:dyDescent="0.25">
      <c r="A56" s="369">
        <v>5</v>
      </c>
      <c r="B56" s="201">
        <v>233</v>
      </c>
      <c r="C56" s="140" t="s">
        <v>64</v>
      </c>
      <c r="D56" s="164">
        <v>12077</v>
      </c>
      <c r="E56" s="164">
        <v>3831</v>
      </c>
      <c r="F56" s="164">
        <v>0</v>
      </c>
      <c r="G56" s="164">
        <v>37168</v>
      </c>
      <c r="H56" s="239">
        <v>37168</v>
      </c>
      <c r="I56" s="29"/>
      <c r="J56" s="253">
        <v>13015.66</v>
      </c>
      <c r="K56" s="163">
        <v>350.18456736978044</v>
      </c>
      <c r="L56" s="156"/>
      <c r="M56" s="4">
        <v>4736.5200000000004</v>
      </c>
      <c r="N56" s="162">
        <v>127.43542832544125</v>
      </c>
      <c r="O56" s="370"/>
      <c r="P56" s="297">
        <v>8279.14</v>
      </c>
      <c r="Q56" s="162">
        <v>222.74913904433922</v>
      </c>
      <c r="R56" s="155"/>
      <c r="S56" s="173">
        <v>1.5734891661275726E-2</v>
      </c>
      <c r="T56" s="158">
        <v>0</v>
      </c>
      <c r="U56" s="158">
        <v>2.062515462143295E-2</v>
      </c>
      <c r="V56" s="158">
        <v>0.14863710330478822</v>
      </c>
      <c r="W56" s="158">
        <v>0.17891217195286294</v>
      </c>
      <c r="X56" s="158">
        <v>0</v>
      </c>
      <c r="Y56" s="371">
        <v>0.36390932154035982</v>
      </c>
      <c r="Z56" s="158">
        <v>0</v>
      </c>
      <c r="AA56" s="173">
        <v>6.3846166848242816E-4</v>
      </c>
      <c r="AB56" s="158">
        <v>0.63545221679115771</v>
      </c>
      <c r="AC56" s="372">
        <v>0.63609067845964018</v>
      </c>
    </row>
    <row r="57" spans="1:29" s="368" customFormat="1" x14ac:dyDescent="0.25">
      <c r="A57" s="369">
        <v>5</v>
      </c>
      <c r="B57" s="201">
        <v>224</v>
      </c>
      <c r="C57" s="140" t="s">
        <v>88</v>
      </c>
      <c r="D57" s="164">
        <v>1882</v>
      </c>
      <c r="E57" s="164">
        <v>350</v>
      </c>
      <c r="F57" s="164">
        <v>0</v>
      </c>
      <c r="G57" s="164">
        <v>4364</v>
      </c>
      <c r="H57" s="239">
        <v>4364</v>
      </c>
      <c r="I57" s="29"/>
      <c r="J57" s="253">
        <v>1170.05</v>
      </c>
      <c r="K57" s="163">
        <v>268.11411549037581</v>
      </c>
      <c r="L57" s="156"/>
      <c r="M57" s="4">
        <v>387.2</v>
      </c>
      <c r="N57" s="162">
        <v>88.725939505041254</v>
      </c>
      <c r="O57" s="370"/>
      <c r="P57" s="297">
        <v>782.85</v>
      </c>
      <c r="Q57" s="162">
        <v>179.38817598533456</v>
      </c>
      <c r="R57" s="155"/>
      <c r="S57" s="173">
        <v>2.0554677150549122E-2</v>
      </c>
      <c r="T57" s="158">
        <v>0</v>
      </c>
      <c r="U57" s="158">
        <v>0</v>
      </c>
      <c r="V57" s="158">
        <v>0.15999316268535532</v>
      </c>
      <c r="W57" s="158">
        <v>0.15037818896628349</v>
      </c>
      <c r="X57" s="158">
        <v>0</v>
      </c>
      <c r="Y57" s="371">
        <v>0.33092602880218791</v>
      </c>
      <c r="Z57" s="158">
        <v>0</v>
      </c>
      <c r="AA57" s="173">
        <v>0</v>
      </c>
      <c r="AB57" s="158">
        <v>0.66907397119781209</v>
      </c>
      <c r="AC57" s="372">
        <v>0.66907397119781209</v>
      </c>
    </row>
    <row r="58" spans="1:29" s="368" customFormat="1" x14ac:dyDescent="0.25">
      <c r="A58" s="369">
        <v>5</v>
      </c>
      <c r="B58" s="201">
        <v>272</v>
      </c>
      <c r="C58" s="140" t="s">
        <v>95</v>
      </c>
      <c r="D58" s="164">
        <v>2171</v>
      </c>
      <c r="E58" s="164">
        <v>282</v>
      </c>
      <c r="F58" s="164">
        <v>0</v>
      </c>
      <c r="G58" s="164">
        <v>5285</v>
      </c>
      <c r="H58" s="239">
        <v>5285</v>
      </c>
      <c r="I58" s="159"/>
      <c r="J58" s="253">
        <v>1451.28</v>
      </c>
      <c r="K58" s="163">
        <v>274.60359508041626</v>
      </c>
      <c r="L58" s="156"/>
      <c r="M58" s="4">
        <v>474.06</v>
      </c>
      <c r="N58" s="162">
        <v>89.699148533585628</v>
      </c>
      <c r="O58" s="370"/>
      <c r="P58" s="297">
        <v>977.22</v>
      </c>
      <c r="Q58" s="162">
        <v>184.90444654683066</v>
      </c>
      <c r="R58" s="155"/>
      <c r="S58" s="173">
        <v>2.0065046028333609E-2</v>
      </c>
      <c r="T58" s="158">
        <v>0</v>
      </c>
      <c r="U58" s="158">
        <v>0</v>
      </c>
      <c r="V58" s="158">
        <v>0.3065845322749573</v>
      </c>
      <c r="W58" s="158">
        <v>0</v>
      </c>
      <c r="X58" s="158">
        <v>0</v>
      </c>
      <c r="Y58" s="371">
        <v>0.32664957830329089</v>
      </c>
      <c r="Z58" s="158">
        <v>0</v>
      </c>
      <c r="AA58" s="173">
        <v>0</v>
      </c>
      <c r="AB58" s="158">
        <v>0.67335042169670911</v>
      </c>
      <c r="AC58" s="372">
        <v>0.67335042169670911</v>
      </c>
    </row>
    <row r="59" spans="1:29" s="368" customFormat="1" x14ac:dyDescent="0.25">
      <c r="A59" s="369">
        <v>5</v>
      </c>
      <c r="B59" s="201">
        <v>731</v>
      </c>
      <c r="C59" s="140" t="s">
        <v>100</v>
      </c>
      <c r="D59" s="164">
        <v>3600</v>
      </c>
      <c r="E59" s="164">
        <v>399</v>
      </c>
      <c r="F59" s="164">
        <v>0</v>
      </c>
      <c r="G59" s="164">
        <v>9796</v>
      </c>
      <c r="H59" s="239">
        <v>9796</v>
      </c>
      <c r="I59" s="159"/>
      <c r="J59" s="253">
        <v>3884.98</v>
      </c>
      <c r="K59" s="163">
        <v>396.58840342997144</v>
      </c>
      <c r="L59" s="157"/>
      <c r="M59" s="275">
        <v>1247.81</v>
      </c>
      <c r="N59" s="162">
        <v>127.37954267047775</v>
      </c>
      <c r="O59" s="276"/>
      <c r="P59" s="305">
        <v>2637.17</v>
      </c>
      <c r="Q59" s="162">
        <v>269.20886075949369</v>
      </c>
      <c r="R59" s="157"/>
      <c r="S59" s="158">
        <v>1.389453742361608E-2</v>
      </c>
      <c r="T59" s="158">
        <v>0</v>
      </c>
      <c r="U59" s="158">
        <v>3.5812282173910803E-2</v>
      </c>
      <c r="V59" s="158">
        <v>0.18073709517166112</v>
      </c>
      <c r="W59" s="158">
        <v>8.8577032571596256E-2</v>
      </c>
      <c r="X59" s="158">
        <v>2.167321324691504E-3</v>
      </c>
      <c r="Y59" s="371">
        <v>0.32118826866547573</v>
      </c>
      <c r="Z59" s="158">
        <v>0</v>
      </c>
      <c r="AA59" s="158">
        <v>1.214935469423266E-3</v>
      </c>
      <c r="AB59" s="158">
        <v>0.67759679586510091</v>
      </c>
      <c r="AC59" s="372">
        <v>0.67881173133452422</v>
      </c>
    </row>
    <row r="60" spans="1:29" s="368" customFormat="1" x14ac:dyDescent="0.25">
      <c r="A60" s="369">
        <v>5</v>
      </c>
      <c r="B60" s="201">
        <v>885</v>
      </c>
      <c r="C60" s="140" t="s">
        <v>108</v>
      </c>
      <c r="D60" s="164">
        <v>1575</v>
      </c>
      <c r="E60" s="164">
        <v>1298</v>
      </c>
      <c r="F60" s="164">
        <v>0</v>
      </c>
      <c r="G60" s="164">
        <v>6345</v>
      </c>
      <c r="H60" s="239">
        <v>6345</v>
      </c>
      <c r="I60" s="29"/>
      <c r="J60" s="253">
        <v>3409.95</v>
      </c>
      <c r="K60" s="163">
        <v>537.42316784869968</v>
      </c>
      <c r="L60" s="156" t="s">
        <v>3</v>
      </c>
      <c r="M60" s="4">
        <v>1048.5</v>
      </c>
      <c r="N60" s="162">
        <v>165.24822695035459</v>
      </c>
      <c r="O60" s="370"/>
      <c r="P60" s="297">
        <v>2361.4499999999998</v>
      </c>
      <c r="Q60" s="162">
        <v>372.17494089834514</v>
      </c>
      <c r="R60" s="154"/>
      <c r="S60" s="173">
        <v>1.0252349741198551E-2</v>
      </c>
      <c r="T60" s="158">
        <v>0</v>
      </c>
      <c r="U60" s="158">
        <v>5.0255868854382033E-2</v>
      </c>
      <c r="V60" s="158">
        <v>0.1786624437308465</v>
      </c>
      <c r="W60" s="158">
        <v>6.8311852079942531E-2</v>
      </c>
      <c r="X60" s="158">
        <v>0</v>
      </c>
      <c r="Y60" s="371">
        <v>0.30748251440636964</v>
      </c>
      <c r="Z60" s="158">
        <v>0</v>
      </c>
      <c r="AA60" s="173">
        <v>2.797694980864822E-3</v>
      </c>
      <c r="AB60" s="158">
        <v>0.68971979061276556</v>
      </c>
      <c r="AC60" s="372">
        <v>0.69251748559363036</v>
      </c>
    </row>
    <row r="61" spans="1:29" s="368" customFormat="1" x14ac:dyDescent="0.25">
      <c r="A61" s="369">
        <v>5</v>
      </c>
      <c r="B61" s="201">
        <v>565</v>
      </c>
      <c r="C61" s="140" t="s">
        <v>109</v>
      </c>
      <c r="D61" s="164">
        <v>3548</v>
      </c>
      <c r="E61" s="164">
        <v>0</v>
      </c>
      <c r="F61" s="164">
        <v>0</v>
      </c>
      <c r="G61" s="164">
        <v>7603</v>
      </c>
      <c r="H61" s="239">
        <v>7603</v>
      </c>
      <c r="I61" s="159"/>
      <c r="J61" s="253">
        <v>2610.96</v>
      </c>
      <c r="K61" s="163">
        <v>343.41181112718664</v>
      </c>
      <c r="L61" s="156"/>
      <c r="M61" s="4">
        <v>799</v>
      </c>
      <c r="N61" s="162">
        <v>105.09009601473103</v>
      </c>
      <c r="O61" s="370"/>
      <c r="P61" s="297">
        <v>1811.96</v>
      </c>
      <c r="Q61" s="162">
        <v>238.32171511245562</v>
      </c>
      <c r="R61" s="155"/>
      <c r="S61" s="173">
        <v>1.6043907221864755E-2</v>
      </c>
      <c r="T61" s="158">
        <v>0</v>
      </c>
      <c r="U61" s="158">
        <v>6.4344149278426318E-4</v>
      </c>
      <c r="V61" s="158">
        <v>0.27109951895088397</v>
      </c>
      <c r="W61" s="158">
        <v>1.8230842295554127E-2</v>
      </c>
      <c r="X61" s="158">
        <v>0</v>
      </c>
      <c r="Y61" s="371">
        <v>0.30601770996108707</v>
      </c>
      <c r="Z61" s="158">
        <v>0</v>
      </c>
      <c r="AA61" s="173">
        <v>2.4780157489965376E-3</v>
      </c>
      <c r="AB61" s="158">
        <v>0.69150427428991634</v>
      </c>
      <c r="AC61" s="372">
        <v>0.69398229003891287</v>
      </c>
    </row>
    <row r="62" spans="1:29" s="368" customFormat="1" x14ac:dyDescent="0.25">
      <c r="A62" s="369">
        <v>5</v>
      </c>
      <c r="B62" s="201">
        <v>754</v>
      </c>
      <c r="C62" s="140" t="s">
        <v>137</v>
      </c>
      <c r="D62" s="164">
        <v>723</v>
      </c>
      <c r="E62" s="164">
        <v>71</v>
      </c>
      <c r="F62" s="164">
        <v>0</v>
      </c>
      <c r="G62" s="164">
        <v>1824</v>
      </c>
      <c r="H62" s="239">
        <v>1824</v>
      </c>
      <c r="I62" s="159"/>
      <c r="J62" s="253">
        <v>545.29</v>
      </c>
      <c r="K62" s="163">
        <v>298.95285087719299</v>
      </c>
      <c r="L62" s="157"/>
      <c r="M62" s="4">
        <v>141.84</v>
      </c>
      <c r="N62" s="162">
        <v>77.763157894736835</v>
      </c>
      <c r="O62" s="273"/>
      <c r="P62" s="297">
        <v>403.45</v>
      </c>
      <c r="Q62" s="162">
        <v>221.18969298245614</v>
      </c>
      <c r="R62" s="157"/>
      <c r="S62" s="173">
        <v>1.8430559885565481E-2</v>
      </c>
      <c r="T62" s="158">
        <v>0</v>
      </c>
      <c r="U62" s="158">
        <v>0</v>
      </c>
      <c r="V62" s="158">
        <v>0.24168790918593777</v>
      </c>
      <c r="W62" s="158">
        <v>0</v>
      </c>
      <c r="X62" s="158">
        <v>0</v>
      </c>
      <c r="Y62" s="371">
        <v>0.26011846907150327</v>
      </c>
      <c r="Z62" s="158">
        <v>0</v>
      </c>
      <c r="AA62" s="173">
        <v>0</v>
      </c>
      <c r="AB62" s="158">
        <v>0.73988153092849684</v>
      </c>
      <c r="AC62" s="372">
        <v>0.73988153092849684</v>
      </c>
    </row>
    <row r="63" spans="1:29" s="368" customFormat="1" x14ac:dyDescent="0.25">
      <c r="A63" s="369">
        <v>5</v>
      </c>
      <c r="B63" s="201">
        <v>214</v>
      </c>
      <c r="C63" s="140" t="s">
        <v>150</v>
      </c>
      <c r="D63" s="164">
        <v>17500</v>
      </c>
      <c r="E63" s="164">
        <v>3960</v>
      </c>
      <c r="F63" s="164">
        <v>0</v>
      </c>
      <c r="G63" s="164">
        <v>45965</v>
      </c>
      <c r="H63" s="239">
        <v>45965</v>
      </c>
      <c r="I63" s="159"/>
      <c r="J63" s="253">
        <v>19806.099999999999</v>
      </c>
      <c r="K63" s="163">
        <v>430.89524638311752</v>
      </c>
      <c r="L63" s="156"/>
      <c r="M63" s="4">
        <v>4818.3599999999997</v>
      </c>
      <c r="N63" s="162">
        <v>104.82671597954965</v>
      </c>
      <c r="O63" s="370"/>
      <c r="P63" s="297">
        <v>14987.74</v>
      </c>
      <c r="Q63" s="162">
        <v>326.06853040356793</v>
      </c>
      <c r="R63" s="155"/>
      <c r="S63" s="173">
        <v>1.2787474565916562E-2</v>
      </c>
      <c r="T63" s="158">
        <v>5.0489495660427853E-5</v>
      </c>
      <c r="U63" s="158">
        <v>3.6872478680810457E-2</v>
      </c>
      <c r="V63" s="158">
        <v>0.16853595609433458</v>
      </c>
      <c r="W63" s="158">
        <v>2.2066434078389992E-2</v>
      </c>
      <c r="X63" s="158">
        <v>2.9637333952671151E-3</v>
      </c>
      <c r="Y63" s="371">
        <v>0.24327656631037914</v>
      </c>
      <c r="Z63" s="158">
        <v>0</v>
      </c>
      <c r="AA63" s="173">
        <v>1.7595589237659106E-3</v>
      </c>
      <c r="AB63" s="158">
        <v>0.75496387476585503</v>
      </c>
      <c r="AC63" s="372">
        <v>0.75672343368962092</v>
      </c>
    </row>
    <row r="64" spans="1:29" s="38" customFormat="1" x14ac:dyDescent="0.25">
      <c r="A64" s="213">
        <v>5</v>
      </c>
      <c r="B64" s="201">
        <v>613</v>
      </c>
      <c r="C64" s="140" t="s">
        <v>151</v>
      </c>
      <c r="D64" s="164">
        <v>747</v>
      </c>
      <c r="E64" s="164">
        <v>305</v>
      </c>
      <c r="F64" s="164">
        <v>0</v>
      </c>
      <c r="G64" s="164">
        <v>2114</v>
      </c>
      <c r="H64" s="239">
        <v>2114</v>
      </c>
      <c r="I64" s="159"/>
      <c r="J64" s="253">
        <v>829.95</v>
      </c>
      <c r="K64" s="163">
        <v>392.59697256385999</v>
      </c>
      <c r="L64" s="157"/>
      <c r="M64" s="275">
        <v>196.84</v>
      </c>
      <c r="N64" s="162">
        <v>93.11258278145695</v>
      </c>
      <c r="O64" s="273"/>
      <c r="P64" s="304">
        <v>633.11</v>
      </c>
      <c r="Q64" s="162">
        <v>299.48438978240307</v>
      </c>
      <c r="R64" s="157"/>
      <c r="S64" s="160">
        <v>1.4036990180131333E-2</v>
      </c>
      <c r="T64" s="160">
        <v>0</v>
      </c>
      <c r="U64" s="160">
        <v>1.4458702331465749E-3</v>
      </c>
      <c r="V64" s="160">
        <v>0.21861557925176214</v>
      </c>
      <c r="W64" s="160">
        <v>3.0724742454364719E-3</v>
      </c>
      <c r="X64" s="160">
        <v>0</v>
      </c>
      <c r="Y64" s="371">
        <v>0.23717091391047651</v>
      </c>
      <c r="Z64" s="160">
        <v>0</v>
      </c>
      <c r="AA64" s="160">
        <v>0</v>
      </c>
      <c r="AB64" s="160">
        <v>0.76282908608952349</v>
      </c>
      <c r="AC64" s="407">
        <v>0.76282908608952349</v>
      </c>
    </row>
    <row r="65" spans="1:29" s="38" customFormat="1" x14ac:dyDescent="0.25">
      <c r="A65" s="213">
        <v>5</v>
      </c>
      <c r="B65" s="201">
        <v>732</v>
      </c>
      <c r="C65" s="140" t="s">
        <v>152</v>
      </c>
      <c r="D65" s="164">
        <v>1049</v>
      </c>
      <c r="E65" s="164">
        <v>349</v>
      </c>
      <c r="F65" s="164">
        <v>0</v>
      </c>
      <c r="G65" s="164">
        <v>3166</v>
      </c>
      <c r="H65" s="239">
        <v>3166</v>
      </c>
      <c r="I65" s="159"/>
      <c r="J65" s="253">
        <v>1099.27</v>
      </c>
      <c r="K65" s="163">
        <v>347.21099178774477</v>
      </c>
      <c r="L65" s="157"/>
      <c r="M65" s="4">
        <v>259.52</v>
      </c>
      <c r="N65" s="162">
        <v>81.970941250789636</v>
      </c>
      <c r="O65" s="161"/>
      <c r="P65" s="297">
        <v>839.75</v>
      </c>
      <c r="Q65" s="162">
        <v>265.24005053695515</v>
      </c>
      <c r="R65" s="157"/>
      <c r="S65" s="173">
        <v>1.5865074094626435E-2</v>
      </c>
      <c r="T65" s="160">
        <v>0</v>
      </c>
      <c r="U65" s="160">
        <v>0</v>
      </c>
      <c r="V65" s="160">
        <v>0.22021887252449354</v>
      </c>
      <c r="W65" s="160">
        <v>0</v>
      </c>
      <c r="X65" s="160">
        <v>0</v>
      </c>
      <c r="Y65" s="371">
        <v>0.23608394661911997</v>
      </c>
      <c r="Z65" s="160">
        <v>0</v>
      </c>
      <c r="AA65" s="173">
        <v>0</v>
      </c>
      <c r="AB65" s="160">
        <v>0.76391605338088009</v>
      </c>
      <c r="AC65" s="407">
        <v>0.76391605338088009</v>
      </c>
    </row>
    <row r="66" spans="1:29" s="38" customFormat="1" x14ac:dyDescent="0.25">
      <c r="A66" s="213">
        <v>5</v>
      </c>
      <c r="B66" s="201">
        <v>696</v>
      </c>
      <c r="C66" s="140" t="s">
        <v>158</v>
      </c>
      <c r="D66" s="164">
        <v>2125</v>
      </c>
      <c r="E66" s="164">
        <v>13</v>
      </c>
      <c r="F66" s="164">
        <v>0</v>
      </c>
      <c r="G66" s="164">
        <v>5222</v>
      </c>
      <c r="H66" s="239">
        <v>5222</v>
      </c>
      <c r="I66" s="159"/>
      <c r="J66" s="253">
        <v>1798.57</v>
      </c>
      <c r="K66" s="163">
        <v>344.42167751819227</v>
      </c>
      <c r="L66" s="157"/>
      <c r="M66" s="4">
        <v>416.8</v>
      </c>
      <c r="N66" s="162">
        <v>79.81616238988893</v>
      </c>
      <c r="O66" s="161"/>
      <c r="P66" s="297">
        <v>1381.77</v>
      </c>
      <c r="Q66" s="162">
        <v>264.60551512830335</v>
      </c>
      <c r="R66" s="157"/>
      <c r="S66" s="173">
        <v>1.5996041299476807E-2</v>
      </c>
      <c r="T66" s="36">
        <v>0</v>
      </c>
      <c r="U66" s="36">
        <v>6.6719671739215046E-4</v>
      </c>
      <c r="V66" s="36">
        <v>0.21507642182400463</v>
      </c>
      <c r="W66" s="36">
        <v>0</v>
      </c>
      <c r="X66" s="36">
        <v>0</v>
      </c>
      <c r="Y66" s="371">
        <v>0.23173965984087358</v>
      </c>
      <c r="Z66" s="36">
        <v>0</v>
      </c>
      <c r="AA66" s="173">
        <v>0</v>
      </c>
      <c r="AB66" s="36">
        <v>0.76826034015912648</v>
      </c>
      <c r="AC66" s="407">
        <v>0.76826034015912648</v>
      </c>
    </row>
    <row r="67" spans="1:29" s="38" customFormat="1" x14ac:dyDescent="0.25">
      <c r="A67" s="213">
        <v>5</v>
      </c>
      <c r="B67" s="201">
        <v>223</v>
      </c>
      <c r="C67" s="140" t="s">
        <v>164</v>
      </c>
      <c r="D67" s="164">
        <v>2791</v>
      </c>
      <c r="E67" s="164">
        <v>15</v>
      </c>
      <c r="F67" s="164">
        <v>0</v>
      </c>
      <c r="G67" s="164">
        <v>5357</v>
      </c>
      <c r="H67" s="239">
        <v>5357</v>
      </c>
      <c r="I67" s="159"/>
      <c r="J67" s="253">
        <v>2545.1</v>
      </c>
      <c r="K67" s="163">
        <v>475.09800261340303</v>
      </c>
      <c r="L67" s="156" t="s">
        <v>3</v>
      </c>
      <c r="M67" s="275">
        <v>570.09</v>
      </c>
      <c r="N67" s="162">
        <v>106.41963785700953</v>
      </c>
      <c r="O67" s="276"/>
      <c r="P67" s="305">
        <v>1975.01</v>
      </c>
      <c r="Q67" s="162">
        <v>368.67836475639348</v>
      </c>
      <c r="R67" s="157"/>
      <c r="S67" s="158">
        <v>1.1598758398491218E-2</v>
      </c>
      <c r="T67" s="158">
        <v>0</v>
      </c>
      <c r="U67" s="158">
        <v>1.7681034144041493E-3</v>
      </c>
      <c r="V67" s="158">
        <v>0.2073042316608385</v>
      </c>
      <c r="W67" s="158">
        <v>0</v>
      </c>
      <c r="X67" s="158">
        <v>3.3240344190798008E-3</v>
      </c>
      <c r="Y67" s="371">
        <v>0.22399512789281367</v>
      </c>
      <c r="Z67" s="158">
        <v>0</v>
      </c>
      <c r="AA67" s="158">
        <v>3.1511531963380611E-3</v>
      </c>
      <c r="AB67" s="158">
        <v>0.77285371891084831</v>
      </c>
      <c r="AC67" s="407">
        <v>0.77600487210718638</v>
      </c>
    </row>
    <row r="68" spans="1:29" s="38" customFormat="1" ht="15.75" thickBot="1" x14ac:dyDescent="0.3">
      <c r="A68" s="214">
        <v>5</v>
      </c>
      <c r="B68" s="208">
        <v>923</v>
      </c>
      <c r="C68" s="119" t="s">
        <v>175</v>
      </c>
      <c r="D68" s="13">
        <v>464</v>
      </c>
      <c r="E68" s="13">
        <v>25</v>
      </c>
      <c r="F68" s="13">
        <v>0</v>
      </c>
      <c r="G68" s="13">
        <v>875</v>
      </c>
      <c r="H68" s="246">
        <v>875</v>
      </c>
      <c r="I68" s="28"/>
      <c r="J68" s="260">
        <v>265.85000000000002</v>
      </c>
      <c r="K68" s="12">
        <v>303.82857142857142</v>
      </c>
      <c r="L68" s="21" t="s">
        <v>26</v>
      </c>
      <c r="M68" s="277">
        <v>54.32</v>
      </c>
      <c r="N68" s="11">
        <v>62.080000000000005</v>
      </c>
      <c r="O68" s="278"/>
      <c r="P68" s="306">
        <v>211.53</v>
      </c>
      <c r="Q68" s="11">
        <v>241.74857142857144</v>
      </c>
      <c r="R68" s="21" t="s">
        <v>26</v>
      </c>
      <c r="S68" s="32">
        <v>1.8130524731991723E-2</v>
      </c>
      <c r="T68" s="32">
        <v>0</v>
      </c>
      <c r="U68" s="32">
        <v>0</v>
      </c>
      <c r="V68" s="32">
        <v>0.18333646793304495</v>
      </c>
      <c r="W68" s="32">
        <v>0</v>
      </c>
      <c r="X68" s="32">
        <v>2.8587549369945456E-3</v>
      </c>
      <c r="Y68" s="391">
        <v>0.20432574760203123</v>
      </c>
      <c r="Z68" s="32">
        <v>0</v>
      </c>
      <c r="AA68" s="32">
        <v>7.1468873424863639E-4</v>
      </c>
      <c r="AB68" s="32">
        <v>0.79495956366372011</v>
      </c>
      <c r="AC68" s="408">
        <v>0.79567425239796874</v>
      </c>
    </row>
    <row r="69" spans="1:29" s="38" customFormat="1" ht="15.75" thickBot="1" x14ac:dyDescent="0.3">
      <c r="A69" s="214"/>
      <c r="B69" s="202"/>
      <c r="C69" s="90"/>
      <c r="D69" s="130"/>
      <c r="E69" s="130"/>
      <c r="F69" s="130"/>
      <c r="G69" s="130"/>
      <c r="H69" s="244"/>
      <c r="I69" s="122"/>
      <c r="J69" s="258"/>
      <c r="K69" s="129"/>
      <c r="L69" s="121"/>
      <c r="M69" s="279"/>
      <c r="N69" s="127"/>
      <c r="O69" s="280"/>
      <c r="P69" s="307"/>
      <c r="Q69" s="127"/>
      <c r="R69" s="121"/>
      <c r="S69" s="120"/>
      <c r="T69" s="120"/>
      <c r="U69" s="120"/>
      <c r="V69" s="120"/>
      <c r="W69" s="120"/>
      <c r="X69" s="64" t="s">
        <v>267</v>
      </c>
      <c r="Y69" s="76">
        <f>SUM(Y46:Y68)/23</f>
        <v>0.35393882144416616</v>
      </c>
      <c r="Z69" s="120"/>
      <c r="AA69" s="120"/>
      <c r="AB69" s="120"/>
      <c r="AC69" s="409"/>
    </row>
    <row r="70" spans="1:29" s="38" customFormat="1" x14ac:dyDescent="0.25">
      <c r="A70" s="222"/>
      <c r="B70" s="206"/>
      <c r="C70" s="195" t="s">
        <v>263</v>
      </c>
      <c r="D70" s="18"/>
      <c r="E70" s="18"/>
      <c r="F70" s="18"/>
      <c r="G70" s="18"/>
      <c r="H70" s="245"/>
      <c r="I70" s="1"/>
      <c r="J70" s="259"/>
      <c r="K70" s="17"/>
      <c r="L70" s="134"/>
      <c r="M70" s="281"/>
      <c r="N70" s="16"/>
      <c r="O70" s="282"/>
      <c r="P70" s="308"/>
      <c r="Q70" s="16"/>
      <c r="R70" s="134"/>
      <c r="S70" s="133"/>
      <c r="T70" s="133"/>
      <c r="U70" s="133"/>
      <c r="V70" s="133"/>
      <c r="W70" s="133"/>
      <c r="X70" s="133"/>
      <c r="Y70" s="132"/>
      <c r="Z70" s="133"/>
      <c r="AA70" s="133"/>
      <c r="AB70" s="133"/>
      <c r="AC70" s="410"/>
    </row>
    <row r="71" spans="1:29" s="38" customFormat="1" x14ac:dyDescent="0.25">
      <c r="A71" s="223">
        <v>6</v>
      </c>
      <c r="B71" s="201">
        <v>794</v>
      </c>
      <c r="C71" s="140" t="s">
        <v>30</v>
      </c>
      <c r="D71" s="164">
        <v>339</v>
      </c>
      <c r="E71" s="164">
        <v>0</v>
      </c>
      <c r="F71" s="164">
        <v>205</v>
      </c>
      <c r="G71" s="164">
        <v>228</v>
      </c>
      <c r="H71" s="239">
        <v>313.41666666666663</v>
      </c>
      <c r="I71" s="159" t="s">
        <v>13</v>
      </c>
      <c r="J71" s="253">
        <v>135.79</v>
      </c>
      <c r="K71" s="163">
        <v>433.25711247008775</v>
      </c>
      <c r="L71" s="156" t="s">
        <v>15</v>
      </c>
      <c r="M71" s="4">
        <v>59.44</v>
      </c>
      <c r="N71" s="162">
        <v>189.65168838074982</v>
      </c>
      <c r="O71" s="161"/>
      <c r="P71" s="297">
        <v>76.349999999999994</v>
      </c>
      <c r="Q71" s="162">
        <v>243.60542408933793</v>
      </c>
      <c r="R71" s="154" t="s">
        <v>15</v>
      </c>
      <c r="S71" s="173">
        <v>9.279033802194565E-3</v>
      </c>
      <c r="T71" s="158">
        <v>0</v>
      </c>
      <c r="U71" s="158">
        <v>0</v>
      </c>
      <c r="V71" s="158">
        <v>0.27586714780175275</v>
      </c>
      <c r="W71" s="158">
        <v>0.14146844392076002</v>
      </c>
      <c r="X71" s="158">
        <v>1.1120111937550631E-2</v>
      </c>
      <c r="Y71" s="371">
        <v>0.43773473746225799</v>
      </c>
      <c r="Z71" s="158">
        <v>0</v>
      </c>
      <c r="AA71" s="173">
        <v>4.5658737756830402E-3</v>
      </c>
      <c r="AB71" s="158">
        <v>0.55769938876205916</v>
      </c>
      <c r="AC71" s="407">
        <v>0.56226526253774223</v>
      </c>
    </row>
    <row r="72" spans="1:29" s="38" customFormat="1" x14ac:dyDescent="0.25">
      <c r="A72" s="213">
        <v>6</v>
      </c>
      <c r="B72" s="201">
        <v>622</v>
      </c>
      <c r="C72" s="140" t="s">
        <v>51</v>
      </c>
      <c r="D72" s="164">
        <v>1552</v>
      </c>
      <c r="E72" s="164">
        <v>0</v>
      </c>
      <c r="F72" s="164">
        <v>697</v>
      </c>
      <c r="G72" s="164">
        <v>1994</v>
      </c>
      <c r="H72" s="239">
        <v>2284.4166666666665</v>
      </c>
      <c r="I72" s="159" t="s">
        <v>13</v>
      </c>
      <c r="J72" s="253">
        <v>989.61</v>
      </c>
      <c r="K72" s="163">
        <v>433.20030642395943</v>
      </c>
      <c r="L72" s="156"/>
      <c r="M72" s="4">
        <v>395.69</v>
      </c>
      <c r="N72" s="162">
        <v>173.212709298508</v>
      </c>
      <c r="O72" s="161"/>
      <c r="P72" s="297">
        <v>593.91999999999996</v>
      </c>
      <c r="Q72" s="162">
        <v>259.98759712545143</v>
      </c>
      <c r="R72" s="155"/>
      <c r="S72" s="173">
        <v>1.110538494962662E-2</v>
      </c>
      <c r="T72" s="158">
        <v>0</v>
      </c>
      <c r="U72" s="158">
        <v>1.0104990854983276E-2</v>
      </c>
      <c r="V72" s="158">
        <v>0.37673426905548651</v>
      </c>
      <c r="W72" s="158">
        <v>0</v>
      </c>
      <c r="X72" s="158">
        <v>1.8997382807368558E-3</v>
      </c>
      <c r="Y72" s="371">
        <v>0.39984438314083326</v>
      </c>
      <c r="Z72" s="158">
        <v>0</v>
      </c>
      <c r="AA72" s="173">
        <v>4.0824163054132435E-3</v>
      </c>
      <c r="AB72" s="158">
        <v>0.59607320055375346</v>
      </c>
      <c r="AC72" s="407">
        <v>0.60015561685916674</v>
      </c>
    </row>
    <row r="73" spans="1:29" s="38" customFormat="1" x14ac:dyDescent="0.25">
      <c r="A73" s="223">
        <v>6</v>
      </c>
      <c r="B73" s="201">
        <v>562</v>
      </c>
      <c r="C73" s="140" t="s">
        <v>60</v>
      </c>
      <c r="D73" s="164">
        <v>446</v>
      </c>
      <c r="E73" s="164">
        <v>0</v>
      </c>
      <c r="F73" s="164">
        <v>0</v>
      </c>
      <c r="G73" s="164">
        <v>971</v>
      </c>
      <c r="H73" s="239">
        <v>971</v>
      </c>
      <c r="I73" s="159"/>
      <c r="J73" s="253">
        <v>355.65</v>
      </c>
      <c r="K73" s="163">
        <v>366.27188465499484</v>
      </c>
      <c r="L73" s="156" t="s">
        <v>15</v>
      </c>
      <c r="M73" s="4">
        <v>131.91999999999999</v>
      </c>
      <c r="N73" s="162">
        <v>135.85993820803293</v>
      </c>
      <c r="O73" s="161"/>
      <c r="P73" s="297">
        <v>223.73</v>
      </c>
      <c r="Q73" s="162">
        <v>230.41194644696188</v>
      </c>
      <c r="R73" s="156" t="s">
        <v>15</v>
      </c>
      <c r="S73" s="173">
        <v>1.5042879235203149E-2</v>
      </c>
      <c r="T73" s="158">
        <v>0</v>
      </c>
      <c r="U73" s="158">
        <v>0</v>
      </c>
      <c r="V73" s="158">
        <v>0.35588359342049769</v>
      </c>
      <c r="W73" s="158">
        <v>0</v>
      </c>
      <c r="X73" s="158">
        <v>0</v>
      </c>
      <c r="Y73" s="371">
        <v>0.37092647265570083</v>
      </c>
      <c r="Z73" s="158">
        <v>0</v>
      </c>
      <c r="AA73" s="173">
        <v>8.6883171657528464E-3</v>
      </c>
      <c r="AB73" s="158">
        <v>0.62038521017854631</v>
      </c>
      <c r="AC73" s="407">
        <v>0.62907352734429911</v>
      </c>
    </row>
    <row r="74" spans="1:29" s="38" customFormat="1" x14ac:dyDescent="0.25">
      <c r="A74" s="213">
        <v>6</v>
      </c>
      <c r="B74" s="201">
        <v>188</v>
      </c>
      <c r="C74" s="140" t="s">
        <v>76</v>
      </c>
      <c r="D74" s="164">
        <v>2611</v>
      </c>
      <c r="E74" s="164">
        <v>138</v>
      </c>
      <c r="F74" s="164">
        <v>488</v>
      </c>
      <c r="G74" s="164">
        <v>3573</v>
      </c>
      <c r="H74" s="239">
        <v>3776.3333333333335</v>
      </c>
      <c r="I74" s="159" t="s">
        <v>13</v>
      </c>
      <c r="J74" s="253">
        <v>1295</v>
      </c>
      <c r="K74" s="163">
        <v>342.92523611969284</v>
      </c>
      <c r="L74" s="157" t="s">
        <v>26</v>
      </c>
      <c r="M74" s="275">
        <v>448.95</v>
      </c>
      <c r="N74" s="162">
        <v>118.88516197369582</v>
      </c>
      <c r="O74" s="273" t="s">
        <v>47</v>
      </c>
      <c r="P74" s="305">
        <v>846.05</v>
      </c>
      <c r="Q74" s="162">
        <v>224.04007414599698</v>
      </c>
      <c r="R74" s="157" t="s">
        <v>26</v>
      </c>
      <c r="S74" s="158">
        <v>1.5204633204633205E-2</v>
      </c>
      <c r="T74" s="158">
        <v>0</v>
      </c>
      <c r="U74" s="158">
        <v>7.3127413127413124E-2</v>
      </c>
      <c r="V74" s="158">
        <v>0.25699613899613899</v>
      </c>
      <c r="W74" s="158">
        <v>0</v>
      </c>
      <c r="X74" s="158">
        <v>1.3513513513513514E-3</v>
      </c>
      <c r="Y74" s="371">
        <v>0.34667953667953666</v>
      </c>
      <c r="Z74" s="158">
        <v>0</v>
      </c>
      <c r="AA74" s="158">
        <v>3.3976833976833977E-4</v>
      </c>
      <c r="AB74" s="158">
        <v>0.652980694980695</v>
      </c>
      <c r="AC74" s="407">
        <v>0.65332046332046334</v>
      </c>
    </row>
    <row r="75" spans="1:29" s="38" customFormat="1" x14ac:dyDescent="0.25">
      <c r="A75" s="223">
        <v>6</v>
      </c>
      <c r="B75" s="201">
        <v>627</v>
      </c>
      <c r="C75" s="140" t="s">
        <v>79</v>
      </c>
      <c r="D75" s="164">
        <v>2065</v>
      </c>
      <c r="E75" s="164">
        <v>0</v>
      </c>
      <c r="F75" s="164">
        <v>888</v>
      </c>
      <c r="G75" s="164">
        <v>2711</v>
      </c>
      <c r="H75" s="239">
        <v>3081</v>
      </c>
      <c r="I75" s="159" t="s">
        <v>13</v>
      </c>
      <c r="J75" s="253">
        <v>1072.5899999999999</v>
      </c>
      <c r="K75" s="163">
        <v>348.13047711781888</v>
      </c>
      <c r="L75" s="156" t="s">
        <v>15</v>
      </c>
      <c r="M75" s="4">
        <v>370.68</v>
      </c>
      <c r="N75" s="162">
        <v>120.3115871470302</v>
      </c>
      <c r="O75" s="161"/>
      <c r="P75" s="297">
        <v>701.91</v>
      </c>
      <c r="Q75" s="162">
        <v>227.81888997078869</v>
      </c>
      <c r="R75" s="156" t="s">
        <v>15</v>
      </c>
      <c r="S75" s="173">
        <v>1.3928901071238778E-2</v>
      </c>
      <c r="T75" s="158">
        <v>0</v>
      </c>
      <c r="U75" s="158">
        <v>0</v>
      </c>
      <c r="V75" s="158">
        <v>0.33166447570833218</v>
      </c>
      <c r="W75" s="158">
        <v>0</v>
      </c>
      <c r="X75" s="158">
        <v>0</v>
      </c>
      <c r="Y75" s="371">
        <v>0.34559337677957097</v>
      </c>
      <c r="Z75" s="158">
        <v>0</v>
      </c>
      <c r="AA75" s="173">
        <v>4.9133406054503587E-3</v>
      </c>
      <c r="AB75" s="158">
        <v>0.64949328261497874</v>
      </c>
      <c r="AC75" s="407">
        <v>0.65440662322042908</v>
      </c>
    </row>
    <row r="76" spans="1:29" s="38" customFormat="1" x14ac:dyDescent="0.25">
      <c r="A76" s="213">
        <v>6</v>
      </c>
      <c r="B76" s="201">
        <v>710</v>
      </c>
      <c r="C76" s="140" t="s">
        <v>81</v>
      </c>
      <c r="D76" s="164">
        <v>1598</v>
      </c>
      <c r="E76" s="164">
        <v>55</v>
      </c>
      <c r="F76" s="164">
        <v>0</v>
      </c>
      <c r="G76" s="164">
        <v>3400</v>
      </c>
      <c r="H76" s="239">
        <v>3400</v>
      </c>
      <c r="I76" s="29"/>
      <c r="J76" s="253">
        <v>1120.0899999999999</v>
      </c>
      <c r="K76" s="163">
        <v>329.43823529411765</v>
      </c>
      <c r="L76" s="156" t="s">
        <v>15</v>
      </c>
      <c r="M76" s="4">
        <v>380.26</v>
      </c>
      <c r="N76" s="162">
        <v>111.84117647058824</v>
      </c>
      <c r="O76" s="37"/>
      <c r="P76" s="297">
        <v>739.83</v>
      </c>
      <c r="Q76" s="162">
        <v>217.59705882352941</v>
      </c>
      <c r="R76" s="156" t="s">
        <v>15</v>
      </c>
      <c r="S76" s="173">
        <v>1.6721870563972539E-2</v>
      </c>
      <c r="T76" s="158">
        <v>0</v>
      </c>
      <c r="U76" s="158">
        <v>3.1247489041059204E-2</v>
      </c>
      <c r="V76" s="158">
        <v>0.2915212170450589</v>
      </c>
      <c r="W76" s="158">
        <v>0</v>
      </c>
      <c r="X76" s="158">
        <v>0</v>
      </c>
      <c r="Y76" s="371">
        <v>0.33949057665009064</v>
      </c>
      <c r="Z76" s="158">
        <v>0</v>
      </c>
      <c r="AA76" s="173">
        <v>0</v>
      </c>
      <c r="AB76" s="173">
        <v>0.66050942334990947</v>
      </c>
      <c r="AC76" s="407">
        <v>0.66050942334990947</v>
      </c>
    </row>
    <row r="77" spans="1:29" s="38" customFormat="1" x14ac:dyDescent="0.25">
      <c r="A77" s="223">
        <v>6</v>
      </c>
      <c r="B77" s="201">
        <v>623</v>
      </c>
      <c r="C77" s="140" t="s">
        <v>86</v>
      </c>
      <c r="D77" s="164">
        <v>2403</v>
      </c>
      <c r="E77" s="164">
        <v>39</v>
      </c>
      <c r="F77" s="164">
        <v>0</v>
      </c>
      <c r="G77" s="164">
        <v>5079</v>
      </c>
      <c r="H77" s="239">
        <v>5079</v>
      </c>
      <c r="I77" s="159"/>
      <c r="J77" s="253">
        <v>1823.65</v>
      </c>
      <c r="K77" s="163">
        <v>359.05690096475684</v>
      </c>
      <c r="L77" s="156" t="s">
        <v>15</v>
      </c>
      <c r="M77" s="275">
        <v>606.88</v>
      </c>
      <c r="N77" s="162">
        <v>119.48808820633982</v>
      </c>
      <c r="O77" s="273"/>
      <c r="P77" s="305">
        <v>1216.77</v>
      </c>
      <c r="Q77" s="162">
        <v>239.56881275841701</v>
      </c>
      <c r="R77" s="156" t="s">
        <v>15</v>
      </c>
      <c r="S77" s="158">
        <v>1.5348339867847447E-2</v>
      </c>
      <c r="T77" s="158">
        <v>0</v>
      </c>
      <c r="U77" s="158">
        <v>0.10358347270583719</v>
      </c>
      <c r="V77" s="158">
        <v>0.21338524387903379</v>
      </c>
      <c r="W77" s="158">
        <v>4.6609820963452412E-4</v>
      </c>
      <c r="X77" s="158">
        <v>0</v>
      </c>
      <c r="Y77" s="371">
        <v>0.33278315466235292</v>
      </c>
      <c r="Z77" s="158">
        <v>0</v>
      </c>
      <c r="AA77" s="158">
        <v>8.2636470814026804E-3</v>
      </c>
      <c r="AB77" s="158">
        <v>0.65895319825624432</v>
      </c>
      <c r="AC77" s="407">
        <v>0.66721684533764702</v>
      </c>
    </row>
    <row r="78" spans="1:29" s="38" customFormat="1" x14ac:dyDescent="0.25">
      <c r="A78" s="223">
        <v>6</v>
      </c>
      <c r="B78" s="201">
        <v>758</v>
      </c>
      <c r="C78" s="140" t="s">
        <v>87</v>
      </c>
      <c r="D78" s="164">
        <v>3482</v>
      </c>
      <c r="E78" s="164">
        <v>0</v>
      </c>
      <c r="F78" s="164">
        <v>0</v>
      </c>
      <c r="G78" s="164">
        <v>8195</v>
      </c>
      <c r="H78" s="239">
        <v>8195</v>
      </c>
      <c r="I78" s="159"/>
      <c r="J78" s="253">
        <v>3046.46</v>
      </c>
      <c r="K78" s="163">
        <v>371.74618669920682</v>
      </c>
      <c r="L78" s="157"/>
      <c r="M78" s="4">
        <v>1011.89</v>
      </c>
      <c r="N78" s="162">
        <v>123.47651006711409</v>
      </c>
      <c r="O78" s="273"/>
      <c r="P78" s="297">
        <v>2034.57</v>
      </c>
      <c r="Q78" s="162">
        <v>248.26967663209274</v>
      </c>
      <c r="R78" s="157"/>
      <c r="S78" s="173">
        <v>1.4820480163862318E-2</v>
      </c>
      <c r="T78" s="158">
        <v>0</v>
      </c>
      <c r="U78" s="158">
        <v>3.2168484076600383E-4</v>
      </c>
      <c r="V78" s="158">
        <v>0.31151894329812307</v>
      </c>
      <c r="W78" s="158">
        <v>5.4916197816482085E-3</v>
      </c>
      <c r="X78" s="158">
        <v>0</v>
      </c>
      <c r="Y78" s="371">
        <v>0.33215272808439961</v>
      </c>
      <c r="Z78" s="158">
        <v>0</v>
      </c>
      <c r="AA78" s="173">
        <v>3.2824983751633041E-3</v>
      </c>
      <c r="AB78" s="158">
        <v>0.66456477354043708</v>
      </c>
      <c r="AC78" s="407">
        <v>0.66784727191560034</v>
      </c>
    </row>
    <row r="79" spans="1:29" s="38" customFormat="1" x14ac:dyDescent="0.25">
      <c r="A79" s="223">
        <v>6</v>
      </c>
      <c r="B79" s="201">
        <v>811</v>
      </c>
      <c r="C79" s="140" t="s">
        <v>94</v>
      </c>
      <c r="D79" s="164">
        <v>6628</v>
      </c>
      <c r="E79" s="164">
        <v>734</v>
      </c>
      <c r="F79" s="164">
        <v>0</v>
      </c>
      <c r="G79" s="164">
        <v>13269</v>
      </c>
      <c r="H79" s="239">
        <v>13269</v>
      </c>
      <c r="I79" s="159"/>
      <c r="J79" s="253">
        <v>4329.53</v>
      </c>
      <c r="K79" s="163">
        <v>326.28909488280954</v>
      </c>
      <c r="L79" s="156"/>
      <c r="M79" s="4">
        <v>1414.28</v>
      </c>
      <c r="N79" s="162">
        <v>106.58527394679328</v>
      </c>
      <c r="O79" s="161"/>
      <c r="P79" s="297">
        <v>2915.25</v>
      </c>
      <c r="Q79" s="162">
        <v>219.70382093601629</v>
      </c>
      <c r="R79" s="154"/>
      <c r="S79" s="173">
        <v>1.6886359489367207E-2</v>
      </c>
      <c r="T79" s="158">
        <v>0</v>
      </c>
      <c r="U79" s="158">
        <v>0</v>
      </c>
      <c r="V79" s="158">
        <v>0.30977265430658757</v>
      </c>
      <c r="W79" s="158">
        <v>0</v>
      </c>
      <c r="X79" s="158">
        <v>0</v>
      </c>
      <c r="Y79" s="371">
        <v>0.3266590137959548</v>
      </c>
      <c r="Z79" s="158">
        <v>0</v>
      </c>
      <c r="AA79" s="173">
        <v>4.1251590819326809E-3</v>
      </c>
      <c r="AB79" s="158">
        <v>0.66921582712211258</v>
      </c>
      <c r="AC79" s="407">
        <v>0.67334098620404526</v>
      </c>
    </row>
    <row r="80" spans="1:29" s="38" customFormat="1" x14ac:dyDescent="0.25">
      <c r="A80" s="213">
        <v>6</v>
      </c>
      <c r="B80" s="201">
        <v>888</v>
      </c>
      <c r="C80" s="140" t="s">
        <v>103</v>
      </c>
      <c r="D80" s="164">
        <v>1312</v>
      </c>
      <c r="E80" s="164">
        <v>0</v>
      </c>
      <c r="F80" s="164">
        <v>275</v>
      </c>
      <c r="G80" s="164">
        <v>2521</v>
      </c>
      <c r="H80" s="239">
        <v>2635.5833333333335</v>
      </c>
      <c r="I80" s="159" t="s">
        <v>13</v>
      </c>
      <c r="J80" s="253">
        <v>912.27</v>
      </c>
      <c r="K80" s="163">
        <v>346.13589654409202</v>
      </c>
      <c r="L80" s="156" t="s">
        <v>15</v>
      </c>
      <c r="M80" s="4">
        <v>285.52999999999997</v>
      </c>
      <c r="N80" s="162">
        <v>108.33654788629967</v>
      </c>
      <c r="O80" s="161"/>
      <c r="P80" s="297">
        <v>626.74</v>
      </c>
      <c r="Q80" s="162">
        <v>237.79934865779236</v>
      </c>
      <c r="R80" s="155" t="s">
        <v>15</v>
      </c>
      <c r="S80" s="173">
        <v>1.5225755532901444E-2</v>
      </c>
      <c r="T80" s="158">
        <v>2.1923334100650026E-2</v>
      </c>
      <c r="U80" s="158">
        <v>4.3945323204752987E-2</v>
      </c>
      <c r="V80" s="158">
        <v>0.22816709965251517</v>
      </c>
      <c r="W80" s="158">
        <v>3.7269667971105047E-3</v>
      </c>
      <c r="X80" s="158">
        <v>0</v>
      </c>
      <c r="Y80" s="371">
        <v>0.31298847928793011</v>
      </c>
      <c r="Z80" s="158">
        <v>0</v>
      </c>
      <c r="AA80" s="173">
        <v>1.1838600414351016E-3</v>
      </c>
      <c r="AB80" s="158">
        <v>0.68582766067063472</v>
      </c>
      <c r="AC80" s="407">
        <v>0.68701152071206983</v>
      </c>
    </row>
    <row r="81" spans="1:29" s="38" customFormat="1" x14ac:dyDescent="0.25">
      <c r="A81" s="223">
        <v>6</v>
      </c>
      <c r="B81" s="201">
        <v>891</v>
      </c>
      <c r="C81" s="140" t="s">
        <v>104</v>
      </c>
      <c r="D81" s="164">
        <v>1331</v>
      </c>
      <c r="E81" s="164">
        <v>18</v>
      </c>
      <c r="F81" s="164">
        <v>0</v>
      </c>
      <c r="G81" s="164">
        <v>3278</v>
      </c>
      <c r="H81" s="239">
        <v>3278</v>
      </c>
      <c r="I81" s="159"/>
      <c r="J81" s="253">
        <v>1070.1400000000001</v>
      </c>
      <c r="K81" s="163">
        <v>326.46125686394146</v>
      </c>
      <c r="L81" s="156" t="s">
        <v>26</v>
      </c>
      <c r="M81" s="4">
        <v>333.34</v>
      </c>
      <c r="N81" s="162">
        <v>101.6900549115314</v>
      </c>
      <c r="O81" s="154" t="s">
        <v>47</v>
      </c>
      <c r="P81" s="297">
        <v>736.8</v>
      </c>
      <c r="Q81" s="162">
        <v>224.77120195241</v>
      </c>
      <c r="R81" s="155" t="s">
        <v>26</v>
      </c>
      <c r="S81" s="173">
        <v>1.6876296559328683E-2</v>
      </c>
      <c r="T81" s="158">
        <v>0</v>
      </c>
      <c r="U81" s="158">
        <v>0</v>
      </c>
      <c r="V81" s="158">
        <v>0.29262526398415156</v>
      </c>
      <c r="W81" s="158">
        <v>0</v>
      </c>
      <c r="X81" s="158">
        <v>1.9903937802530506E-3</v>
      </c>
      <c r="Y81" s="371">
        <v>0.31149195432373333</v>
      </c>
      <c r="Z81" s="158">
        <v>0</v>
      </c>
      <c r="AA81" s="173">
        <v>5.0460687386697065E-4</v>
      </c>
      <c r="AB81" s="158">
        <v>0.68800343880239956</v>
      </c>
      <c r="AC81" s="407">
        <v>0.68850804567626656</v>
      </c>
    </row>
    <row r="82" spans="1:29" s="38" customFormat="1" x14ac:dyDescent="0.25">
      <c r="A82" s="213">
        <v>6</v>
      </c>
      <c r="B82" s="201">
        <v>904</v>
      </c>
      <c r="C82" s="140" t="s">
        <v>119</v>
      </c>
      <c r="D82" s="164">
        <v>421</v>
      </c>
      <c r="E82" s="164">
        <v>0</v>
      </c>
      <c r="F82" s="164">
        <v>0</v>
      </c>
      <c r="G82" s="164">
        <v>740</v>
      </c>
      <c r="H82" s="239">
        <v>740</v>
      </c>
      <c r="I82" s="159"/>
      <c r="J82" s="253">
        <v>280.18</v>
      </c>
      <c r="K82" s="163">
        <v>378.62162162162161</v>
      </c>
      <c r="L82" s="156" t="s">
        <v>15</v>
      </c>
      <c r="M82" s="4">
        <v>79.8</v>
      </c>
      <c r="N82" s="162">
        <v>107.83783783783784</v>
      </c>
      <c r="O82" s="161"/>
      <c r="P82" s="297">
        <v>200.38</v>
      </c>
      <c r="Q82" s="162">
        <v>270.78378378378375</v>
      </c>
      <c r="R82" s="155" t="s">
        <v>15</v>
      </c>
      <c r="S82" s="173">
        <v>1.4562067242486973E-2</v>
      </c>
      <c r="T82" s="158">
        <v>0</v>
      </c>
      <c r="U82" s="158">
        <v>0</v>
      </c>
      <c r="V82" s="158">
        <v>0.27025483617674351</v>
      </c>
      <c r="W82" s="158">
        <v>0</v>
      </c>
      <c r="X82" s="158">
        <v>0</v>
      </c>
      <c r="Y82" s="371">
        <v>0.28481690341923049</v>
      </c>
      <c r="Z82" s="158">
        <v>0</v>
      </c>
      <c r="AA82" s="173">
        <v>0</v>
      </c>
      <c r="AB82" s="158">
        <v>0.71518309658076951</v>
      </c>
      <c r="AC82" s="407">
        <v>0.71518309658076951</v>
      </c>
    </row>
    <row r="83" spans="1:29" s="38" customFormat="1" x14ac:dyDescent="0.25">
      <c r="A83" s="213">
        <v>6</v>
      </c>
      <c r="B83" s="201">
        <v>430</v>
      </c>
      <c r="C83" s="140" t="s">
        <v>126</v>
      </c>
      <c r="D83" s="164">
        <v>18401</v>
      </c>
      <c r="E83" s="164">
        <v>1900</v>
      </c>
      <c r="F83" s="164">
        <v>0</v>
      </c>
      <c r="G83" s="164">
        <v>44507</v>
      </c>
      <c r="H83" s="239">
        <v>44507</v>
      </c>
      <c r="I83" s="159"/>
      <c r="J83" s="253">
        <v>12364.43</v>
      </c>
      <c r="K83" s="163">
        <v>277.80865931201834</v>
      </c>
      <c r="L83" s="156"/>
      <c r="M83" s="4">
        <v>3466.98</v>
      </c>
      <c r="N83" s="162">
        <v>77.897409396274753</v>
      </c>
      <c r="O83" s="161"/>
      <c r="P83" s="297">
        <v>8897.4500000000007</v>
      </c>
      <c r="Q83" s="162">
        <v>199.91124991574361</v>
      </c>
      <c r="R83" s="155"/>
      <c r="S83" s="173">
        <v>1.9833506275663333E-2</v>
      </c>
      <c r="T83" s="158">
        <v>0</v>
      </c>
      <c r="U83" s="158">
        <v>6.1539432064397624E-2</v>
      </c>
      <c r="V83" s="158">
        <v>0.19902656248609923</v>
      </c>
      <c r="W83" s="158">
        <v>0</v>
      </c>
      <c r="X83" s="158">
        <v>0</v>
      </c>
      <c r="Y83" s="371">
        <v>0.28039950082616016</v>
      </c>
      <c r="Z83" s="158">
        <v>0</v>
      </c>
      <c r="AA83" s="173">
        <v>0</v>
      </c>
      <c r="AB83" s="158">
        <v>0.71960049917383984</v>
      </c>
      <c r="AC83" s="407">
        <v>0.71960049917383984</v>
      </c>
    </row>
    <row r="84" spans="1:29" s="38" customFormat="1" x14ac:dyDescent="0.25">
      <c r="A84" s="223">
        <v>6</v>
      </c>
      <c r="B84" s="201">
        <v>837</v>
      </c>
      <c r="C84" s="140" t="s">
        <v>130</v>
      </c>
      <c r="D84" s="164">
        <v>1911</v>
      </c>
      <c r="E84" s="164">
        <v>0</v>
      </c>
      <c r="F84" s="164">
        <v>1200</v>
      </c>
      <c r="G84" s="164">
        <v>1610</v>
      </c>
      <c r="H84" s="239">
        <v>2110</v>
      </c>
      <c r="I84" s="159" t="s">
        <v>13</v>
      </c>
      <c r="J84" s="253">
        <v>655.69</v>
      </c>
      <c r="K84" s="163">
        <v>310.7535545023697</v>
      </c>
      <c r="L84" s="157" t="s">
        <v>15</v>
      </c>
      <c r="M84" s="4">
        <v>178.68</v>
      </c>
      <c r="N84" s="162">
        <v>84.682464454976312</v>
      </c>
      <c r="O84" s="161"/>
      <c r="P84" s="297">
        <v>477.01</v>
      </c>
      <c r="Q84" s="162">
        <v>226.07109004739337</v>
      </c>
      <c r="R84" s="157" t="s">
        <v>15</v>
      </c>
      <c r="S84" s="173">
        <v>1.3527734142658876E-2</v>
      </c>
      <c r="T84" s="158">
        <v>0</v>
      </c>
      <c r="U84" s="158">
        <v>0</v>
      </c>
      <c r="V84" s="158">
        <v>0.2589790907288505</v>
      </c>
      <c r="W84" s="158">
        <v>0</v>
      </c>
      <c r="X84" s="158">
        <v>0</v>
      </c>
      <c r="Y84" s="371">
        <v>0.2725068248715094</v>
      </c>
      <c r="Z84" s="158">
        <v>0</v>
      </c>
      <c r="AA84" s="173">
        <v>6.2834571215055895E-3</v>
      </c>
      <c r="AB84" s="158">
        <v>0.72120971800698497</v>
      </c>
      <c r="AC84" s="407">
        <v>0.72749317512849054</v>
      </c>
    </row>
    <row r="85" spans="1:29" s="38" customFormat="1" x14ac:dyDescent="0.25">
      <c r="A85" s="223">
        <v>6</v>
      </c>
      <c r="B85" s="201">
        <v>426</v>
      </c>
      <c r="C85" s="140" t="s">
        <v>134</v>
      </c>
      <c r="D85" s="164">
        <v>2427</v>
      </c>
      <c r="E85" s="164">
        <v>3751</v>
      </c>
      <c r="F85" s="164">
        <v>0</v>
      </c>
      <c r="G85" s="164">
        <v>11500</v>
      </c>
      <c r="H85" s="239">
        <v>11500</v>
      </c>
      <c r="I85" s="159"/>
      <c r="J85" s="253">
        <v>2801.03</v>
      </c>
      <c r="K85" s="163">
        <v>243.56782608695653</v>
      </c>
      <c r="L85" s="157"/>
      <c r="M85" s="4">
        <v>746.3</v>
      </c>
      <c r="N85" s="162">
        <v>64.895652173913035</v>
      </c>
      <c r="O85" s="161"/>
      <c r="P85" s="297">
        <v>2054.73</v>
      </c>
      <c r="Q85" s="162">
        <v>178.67217391304348</v>
      </c>
      <c r="R85" s="157"/>
      <c r="S85" s="173">
        <v>2.2623820523164691E-2</v>
      </c>
      <c r="T85" s="158">
        <v>0</v>
      </c>
      <c r="U85" s="158">
        <v>2.8560922232178876E-2</v>
      </c>
      <c r="V85" s="158">
        <v>0.21525296051809509</v>
      </c>
      <c r="W85" s="158">
        <v>0</v>
      </c>
      <c r="X85" s="158">
        <v>0</v>
      </c>
      <c r="Y85" s="371">
        <v>0.26643770327343863</v>
      </c>
      <c r="Z85" s="158">
        <v>0</v>
      </c>
      <c r="AA85" s="173">
        <v>0</v>
      </c>
      <c r="AB85" s="158">
        <v>0.73356229672656126</v>
      </c>
      <c r="AC85" s="407">
        <v>0.73356229672656126</v>
      </c>
    </row>
    <row r="86" spans="1:29" s="38" customFormat="1" x14ac:dyDescent="0.25">
      <c r="A86" s="223">
        <v>6</v>
      </c>
      <c r="B86" s="201">
        <v>959</v>
      </c>
      <c r="C86" s="140" t="s">
        <v>136</v>
      </c>
      <c r="D86" s="164">
        <v>1894</v>
      </c>
      <c r="E86" s="164">
        <v>52</v>
      </c>
      <c r="F86" s="164">
        <v>308</v>
      </c>
      <c r="G86" s="164">
        <v>4431</v>
      </c>
      <c r="H86" s="239">
        <v>4559.333333333333</v>
      </c>
      <c r="I86" s="159" t="s">
        <v>13</v>
      </c>
      <c r="J86" s="253">
        <v>1375.13</v>
      </c>
      <c r="K86" s="163">
        <v>301.60769118292154</v>
      </c>
      <c r="L86" s="157" t="s">
        <v>15</v>
      </c>
      <c r="M86" s="4">
        <v>358.69</v>
      </c>
      <c r="N86" s="162">
        <v>78.671589413656974</v>
      </c>
      <c r="O86" s="161"/>
      <c r="P86" s="297">
        <v>1016.44</v>
      </c>
      <c r="Q86" s="162">
        <v>222.93610176926452</v>
      </c>
      <c r="R86" s="157" t="s">
        <v>15</v>
      </c>
      <c r="S86" s="173">
        <v>1.7751048991731688E-2</v>
      </c>
      <c r="T86" s="158">
        <v>0</v>
      </c>
      <c r="U86" s="158">
        <v>0</v>
      </c>
      <c r="V86" s="158">
        <v>0.24308974424236249</v>
      </c>
      <c r="W86" s="158">
        <v>0</v>
      </c>
      <c r="X86" s="158">
        <v>0</v>
      </c>
      <c r="Y86" s="371">
        <v>0.26084079323409415</v>
      </c>
      <c r="Z86" s="158">
        <v>0</v>
      </c>
      <c r="AA86" s="173">
        <v>0</v>
      </c>
      <c r="AB86" s="158">
        <v>0.73915920676590574</v>
      </c>
      <c r="AC86" s="407">
        <v>0.73915920676590574</v>
      </c>
    </row>
    <row r="87" spans="1:29" s="38" customFormat="1" x14ac:dyDescent="0.25">
      <c r="A87" s="213">
        <v>6</v>
      </c>
      <c r="B87" s="201">
        <v>394</v>
      </c>
      <c r="C87" s="140" t="s">
        <v>142</v>
      </c>
      <c r="D87" s="164">
        <v>7045</v>
      </c>
      <c r="E87" s="164">
        <v>30</v>
      </c>
      <c r="F87" s="164">
        <v>843</v>
      </c>
      <c r="G87" s="164">
        <v>13114</v>
      </c>
      <c r="H87" s="239">
        <v>13465.25</v>
      </c>
      <c r="I87" s="159" t="s">
        <v>13</v>
      </c>
      <c r="J87" s="253">
        <v>4804.04</v>
      </c>
      <c r="K87" s="163">
        <v>356.77317539592656</v>
      </c>
      <c r="L87" s="157"/>
      <c r="M87" s="275">
        <v>1205.3699999999999</v>
      </c>
      <c r="N87" s="162">
        <v>89.517090287963455</v>
      </c>
      <c r="O87" s="273"/>
      <c r="P87" s="305">
        <v>3598.67</v>
      </c>
      <c r="Q87" s="162">
        <v>267.25608510796309</v>
      </c>
      <c r="R87" s="157"/>
      <c r="S87" s="158">
        <v>1.5041506731834041E-2</v>
      </c>
      <c r="T87" s="158">
        <v>0</v>
      </c>
      <c r="U87" s="158">
        <v>0</v>
      </c>
      <c r="V87" s="158">
        <v>0.23586606273053512</v>
      </c>
      <c r="W87" s="158">
        <v>0</v>
      </c>
      <c r="X87" s="158">
        <v>0</v>
      </c>
      <c r="Y87" s="371">
        <v>0.25090756946236914</v>
      </c>
      <c r="Z87" s="158">
        <v>0</v>
      </c>
      <c r="AA87" s="158">
        <v>0</v>
      </c>
      <c r="AB87" s="158">
        <v>0.74909243053763086</v>
      </c>
      <c r="AC87" s="407">
        <v>0.74909243053763086</v>
      </c>
    </row>
    <row r="88" spans="1:29" s="38" customFormat="1" x14ac:dyDescent="0.25">
      <c r="A88" s="223">
        <v>6</v>
      </c>
      <c r="B88" s="201">
        <v>957</v>
      </c>
      <c r="C88" s="140" t="s">
        <v>159</v>
      </c>
      <c r="D88" s="164">
        <v>584</v>
      </c>
      <c r="E88" s="164">
        <v>0</v>
      </c>
      <c r="F88" s="164">
        <v>0</v>
      </c>
      <c r="G88" s="164">
        <v>1236</v>
      </c>
      <c r="H88" s="239">
        <v>1236</v>
      </c>
      <c r="I88" s="159"/>
      <c r="J88" s="253">
        <v>356.14</v>
      </c>
      <c r="K88" s="163">
        <v>288.13915857605178</v>
      </c>
      <c r="L88" s="156" t="s">
        <v>15</v>
      </c>
      <c r="M88" s="4">
        <v>81.77</v>
      </c>
      <c r="N88" s="162">
        <v>66.156957928802584</v>
      </c>
      <c r="O88" s="161"/>
      <c r="P88" s="297">
        <v>274.37</v>
      </c>
      <c r="Q88" s="162">
        <v>221.98220064724919</v>
      </c>
      <c r="R88" s="155" t="s">
        <v>15</v>
      </c>
      <c r="S88" s="173">
        <v>1.9121693715954399E-2</v>
      </c>
      <c r="T88" s="158">
        <v>0</v>
      </c>
      <c r="U88" s="158">
        <v>0</v>
      </c>
      <c r="V88" s="158">
        <v>0.21047902510248778</v>
      </c>
      <c r="W88" s="158">
        <v>0</v>
      </c>
      <c r="X88" s="158">
        <v>0</v>
      </c>
      <c r="Y88" s="371">
        <v>0.22960071881844218</v>
      </c>
      <c r="Z88" s="158">
        <v>0</v>
      </c>
      <c r="AA88" s="173">
        <v>0</v>
      </c>
      <c r="AB88" s="158">
        <v>0.77039928118155787</v>
      </c>
      <c r="AC88" s="407">
        <v>0.77039928118155787</v>
      </c>
    </row>
    <row r="89" spans="1:29" s="38" customFormat="1" x14ac:dyDescent="0.25">
      <c r="A89" s="223">
        <v>6</v>
      </c>
      <c r="B89" s="201">
        <v>840</v>
      </c>
      <c r="C89" s="140" t="s">
        <v>173</v>
      </c>
      <c r="D89" s="164">
        <v>1491</v>
      </c>
      <c r="E89" s="164">
        <v>187</v>
      </c>
      <c r="F89" s="164">
        <v>0</v>
      </c>
      <c r="G89" s="164">
        <v>3863</v>
      </c>
      <c r="H89" s="239">
        <v>3863</v>
      </c>
      <c r="I89" s="159"/>
      <c r="J89" s="253">
        <v>1331.24</v>
      </c>
      <c r="K89" s="163">
        <v>344.61299508154286</v>
      </c>
      <c r="L89" s="156"/>
      <c r="M89" s="4">
        <v>276.27999999999997</v>
      </c>
      <c r="N89" s="162">
        <v>71.519544395547484</v>
      </c>
      <c r="O89" s="161"/>
      <c r="P89" s="297">
        <v>1054.96</v>
      </c>
      <c r="Q89" s="162">
        <v>273.09345068599532</v>
      </c>
      <c r="R89" s="155"/>
      <c r="S89" s="173">
        <v>1.5992608395180432E-2</v>
      </c>
      <c r="T89" s="158">
        <v>0</v>
      </c>
      <c r="U89" s="158">
        <v>0</v>
      </c>
      <c r="V89" s="158">
        <v>0.18783239686307504</v>
      </c>
      <c r="W89" s="158">
        <v>0</v>
      </c>
      <c r="X89" s="158">
        <v>3.710825996815E-3</v>
      </c>
      <c r="Y89" s="371">
        <v>0.20753583125507047</v>
      </c>
      <c r="Z89" s="158">
        <v>0</v>
      </c>
      <c r="AA89" s="173">
        <v>9.0141522189838045E-5</v>
      </c>
      <c r="AB89" s="158">
        <v>0.79237402722273964</v>
      </c>
      <c r="AC89" s="407">
        <v>0.79246416874492953</v>
      </c>
    </row>
    <row r="90" spans="1:29" s="38" customFormat="1" x14ac:dyDescent="0.25">
      <c r="A90" s="213">
        <v>6</v>
      </c>
      <c r="B90" s="201">
        <v>906</v>
      </c>
      <c r="C90" s="140" t="s">
        <v>115</v>
      </c>
      <c r="D90" s="164">
        <v>2055</v>
      </c>
      <c r="E90" s="164">
        <v>349</v>
      </c>
      <c r="F90" s="164">
        <v>0</v>
      </c>
      <c r="G90" s="164">
        <v>5336</v>
      </c>
      <c r="H90" s="239">
        <v>5336</v>
      </c>
      <c r="I90" s="159"/>
      <c r="J90" s="253">
        <v>1527.64</v>
      </c>
      <c r="K90" s="163">
        <v>286.28935532233885</v>
      </c>
      <c r="L90" s="156" t="s">
        <v>21</v>
      </c>
      <c r="M90" s="4">
        <v>294.97000000000003</v>
      </c>
      <c r="N90" s="162">
        <v>55.279235382308848</v>
      </c>
      <c r="O90" s="157" t="s">
        <v>20</v>
      </c>
      <c r="P90" s="297">
        <v>1232.67</v>
      </c>
      <c r="Q90" s="162">
        <v>231.01011994003002</v>
      </c>
      <c r="R90" s="155" t="s">
        <v>21</v>
      </c>
      <c r="S90" s="173">
        <v>1.9245371946270063E-2</v>
      </c>
      <c r="T90" s="158">
        <v>0</v>
      </c>
      <c r="U90" s="158">
        <v>0</v>
      </c>
      <c r="V90" s="158">
        <v>0.17384331386975987</v>
      </c>
      <c r="W90" s="158">
        <v>0</v>
      </c>
      <c r="X90" s="158">
        <v>0</v>
      </c>
      <c r="Y90" s="371">
        <v>0.19308868581602995</v>
      </c>
      <c r="Z90" s="158">
        <v>0</v>
      </c>
      <c r="AA90" s="173">
        <v>4.0192715561257883E-3</v>
      </c>
      <c r="AB90" s="158">
        <v>0.80289204262784419</v>
      </c>
      <c r="AC90" s="407">
        <v>0.80691131418397</v>
      </c>
    </row>
    <row r="91" spans="1:29" s="38" customFormat="1" x14ac:dyDescent="0.25">
      <c r="A91" s="223">
        <v>6</v>
      </c>
      <c r="B91" s="201">
        <v>603</v>
      </c>
      <c r="C91" s="140" t="s">
        <v>183</v>
      </c>
      <c r="D91" s="164">
        <v>1758</v>
      </c>
      <c r="E91" s="164">
        <v>2</v>
      </c>
      <c r="F91" s="164">
        <v>0</v>
      </c>
      <c r="G91" s="164">
        <v>2943</v>
      </c>
      <c r="H91" s="239">
        <v>2943</v>
      </c>
      <c r="I91" s="159"/>
      <c r="J91" s="253">
        <v>798.7</v>
      </c>
      <c r="K91" s="163">
        <v>271.38973836221544</v>
      </c>
      <c r="L91" s="157" t="s">
        <v>15</v>
      </c>
      <c r="M91" s="4">
        <v>148.86000000000001</v>
      </c>
      <c r="N91" s="162">
        <v>50.581039755351682</v>
      </c>
      <c r="O91" s="161"/>
      <c r="P91" s="297">
        <v>649.84</v>
      </c>
      <c r="Q91" s="162">
        <v>220.80869860686374</v>
      </c>
      <c r="R91" s="157" t="s">
        <v>15</v>
      </c>
      <c r="S91" s="173">
        <v>2.0308000500813821E-2</v>
      </c>
      <c r="T91" s="158">
        <v>0</v>
      </c>
      <c r="U91" s="158">
        <v>0</v>
      </c>
      <c r="V91" s="158">
        <v>0.16606986352823336</v>
      </c>
      <c r="W91" s="158">
        <v>0</v>
      </c>
      <c r="X91" s="158">
        <v>0</v>
      </c>
      <c r="Y91" s="371">
        <v>0.18637786402904719</v>
      </c>
      <c r="Z91" s="158">
        <v>0</v>
      </c>
      <c r="AA91" s="173">
        <v>0</v>
      </c>
      <c r="AB91" s="158">
        <v>0.81358457493426806</v>
      </c>
      <c r="AC91" s="407">
        <v>0.81358457493426806</v>
      </c>
    </row>
    <row r="92" spans="1:29" s="38" customFormat="1" x14ac:dyDescent="0.25">
      <c r="A92" s="223">
        <v>6</v>
      </c>
      <c r="B92" s="201">
        <v>889</v>
      </c>
      <c r="C92" s="140" t="s">
        <v>188</v>
      </c>
      <c r="D92" s="164">
        <v>537</v>
      </c>
      <c r="E92" s="164">
        <v>0</v>
      </c>
      <c r="F92" s="164">
        <v>99</v>
      </c>
      <c r="G92" s="164">
        <v>1058</v>
      </c>
      <c r="H92" s="239">
        <v>1099.25</v>
      </c>
      <c r="I92" s="159" t="s">
        <v>13</v>
      </c>
      <c r="J92" s="253">
        <v>293.33</v>
      </c>
      <c r="K92" s="163">
        <v>266.84557652945188</v>
      </c>
      <c r="L92" s="157" t="s">
        <v>15</v>
      </c>
      <c r="M92" s="4">
        <v>51.23</v>
      </c>
      <c r="N92" s="162">
        <v>46.604503070275186</v>
      </c>
      <c r="O92" s="161"/>
      <c r="P92" s="297">
        <v>242.1</v>
      </c>
      <c r="Q92" s="162">
        <v>220.2410734591767</v>
      </c>
      <c r="R92" s="157" t="s">
        <v>15</v>
      </c>
      <c r="S92" s="173">
        <v>1.9875225854839262E-2</v>
      </c>
      <c r="T92" s="158">
        <v>0</v>
      </c>
      <c r="U92" s="158">
        <v>1.3977431561722292E-2</v>
      </c>
      <c r="V92" s="158">
        <v>0.1407970545119831</v>
      </c>
      <c r="W92" s="158">
        <v>0</v>
      </c>
      <c r="X92" s="158">
        <v>0</v>
      </c>
      <c r="Y92" s="371">
        <v>0.17464971192854467</v>
      </c>
      <c r="Z92" s="158">
        <v>0</v>
      </c>
      <c r="AA92" s="173">
        <v>0</v>
      </c>
      <c r="AB92" s="158">
        <v>0.82535028807145538</v>
      </c>
      <c r="AC92" s="407">
        <v>0.82535028807145538</v>
      </c>
    </row>
    <row r="93" spans="1:29" s="38" customFormat="1" x14ac:dyDescent="0.25">
      <c r="A93" s="213">
        <v>6</v>
      </c>
      <c r="B93" s="201">
        <v>970</v>
      </c>
      <c r="C93" s="140" t="s">
        <v>191</v>
      </c>
      <c r="D93" s="164">
        <v>1542</v>
      </c>
      <c r="E93" s="164">
        <v>0</v>
      </c>
      <c r="F93" s="164">
        <v>0</v>
      </c>
      <c r="G93" s="164">
        <v>3579</v>
      </c>
      <c r="H93" s="239">
        <v>3579</v>
      </c>
      <c r="I93" s="159"/>
      <c r="J93" s="253">
        <v>1248.58</v>
      </c>
      <c r="K93" s="163">
        <v>348.86281084101699</v>
      </c>
      <c r="L93" s="157"/>
      <c r="M93" s="275">
        <v>212.58</v>
      </c>
      <c r="N93" s="162">
        <v>59.396479463537311</v>
      </c>
      <c r="O93" s="276"/>
      <c r="P93" s="305">
        <v>1036</v>
      </c>
      <c r="Q93" s="162">
        <v>289.46633137747972</v>
      </c>
      <c r="R93" s="157"/>
      <c r="S93" s="158">
        <v>1.5793941918018868E-2</v>
      </c>
      <c r="T93" s="158">
        <v>0</v>
      </c>
      <c r="U93" s="158">
        <v>0</v>
      </c>
      <c r="V93" s="158">
        <v>0.15446347050249085</v>
      </c>
      <c r="W93" s="158">
        <v>0</v>
      </c>
      <c r="X93" s="158">
        <v>0</v>
      </c>
      <c r="Y93" s="371">
        <v>0.17025741242050971</v>
      </c>
      <c r="Z93" s="158">
        <v>0</v>
      </c>
      <c r="AA93" s="158">
        <v>0</v>
      </c>
      <c r="AB93" s="158">
        <v>0.82974258757949038</v>
      </c>
      <c r="AC93" s="407">
        <v>0.82974258757949038</v>
      </c>
    </row>
    <row r="94" spans="1:29" s="38" customFormat="1" x14ac:dyDescent="0.25">
      <c r="A94" s="223">
        <v>6</v>
      </c>
      <c r="B94" s="201">
        <v>414</v>
      </c>
      <c r="C94" s="140" t="s">
        <v>193</v>
      </c>
      <c r="D94" s="164">
        <v>2800</v>
      </c>
      <c r="E94" s="164">
        <v>700</v>
      </c>
      <c r="F94" s="164">
        <v>0</v>
      </c>
      <c r="G94" s="164">
        <v>9200</v>
      </c>
      <c r="H94" s="239">
        <v>9200</v>
      </c>
      <c r="I94" s="29"/>
      <c r="J94" s="253">
        <v>3059.11</v>
      </c>
      <c r="K94" s="163">
        <v>332.51195652173914</v>
      </c>
      <c r="L94" s="156"/>
      <c r="M94" s="4">
        <v>509.53</v>
      </c>
      <c r="N94" s="162">
        <v>55.383695652173905</v>
      </c>
      <c r="O94" s="161"/>
      <c r="P94" s="297">
        <v>2549.58</v>
      </c>
      <c r="Q94" s="162">
        <v>277.12826086956522</v>
      </c>
      <c r="R94" s="155"/>
      <c r="S94" s="173">
        <v>1.6570178908244554E-2</v>
      </c>
      <c r="T94" s="158">
        <v>0</v>
      </c>
      <c r="U94" s="158">
        <v>7.7800406000438039E-3</v>
      </c>
      <c r="V94" s="158">
        <v>0.14221129674970825</v>
      </c>
      <c r="W94" s="158">
        <v>0</v>
      </c>
      <c r="X94" s="158">
        <v>0</v>
      </c>
      <c r="Y94" s="371">
        <v>0.16656151625799662</v>
      </c>
      <c r="Z94" s="158">
        <v>0</v>
      </c>
      <c r="AA94" s="173">
        <v>0</v>
      </c>
      <c r="AB94" s="158">
        <v>0.83343848374200336</v>
      </c>
      <c r="AC94" s="407">
        <v>0.83343848374200336</v>
      </c>
    </row>
    <row r="95" spans="1:29" s="38" customFormat="1" x14ac:dyDescent="0.25">
      <c r="A95" s="223">
        <v>6</v>
      </c>
      <c r="B95" s="201">
        <v>626</v>
      </c>
      <c r="C95" s="140" t="s">
        <v>197</v>
      </c>
      <c r="D95" s="164">
        <v>295</v>
      </c>
      <c r="E95" s="164">
        <v>0</v>
      </c>
      <c r="F95" s="164">
        <v>55</v>
      </c>
      <c r="G95" s="164">
        <v>408</v>
      </c>
      <c r="H95" s="239">
        <v>430.91666666666669</v>
      </c>
      <c r="I95" s="159" t="s">
        <v>13</v>
      </c>
      <c r="J95" s="253">
        <v>112.94</v>
      </c>
      <c r="K95" s="163">
        <v>262.09243859988396</v>
      </c>
      <c r="L95" s="157" t="s">
        <v>15</v>
      </c>
      <c r="M95" s="4">
        <v>15.85</v>
      </c>
      <c r="N95" s="162">
        <v>36.782053761361432</v>
      </c>
      <c r="O95" s="161"/>
      <c r="P95" s="297">
        <v>97.09</v>
      </c>
      <c r="Q95" s="162">
        <v>225.31038483852254</v>
      </c>
      <c r="R95" s="157" t="s">
        <v>15</v>
      </c>
      <c r="S95" s="173">
        <v>1.9922082521692936E-2</v>
      </c>
      <c r="T95" s="158">
        <v>0</v>
      </c>
      <c r="U95" s="158">
        <v>0</v>
      </c>
      <c r="V95" s="158">
        <v>0.12041792102001063</v>
      </c>
      <c r="W95" s="158">
        <v>0</v>
      </c>
      <c r="X95" s="158">
        <v>0</v>
      </c>
      <c r="Y95" s="371">
        <v>0.14034000354170356</v>
      </c>
      <c r="Z95" s="158">
        <v>0</v>
      </c>
      <c r="AA95" s="173">
        <v>0</v>
      </c>
      <c r="AB95" s="158">
        <v>0.85965999645829649</v>
      </c>
      <c r="AC95" s="407">
        <v>0.85965999645829649</v>
      </c>
    </row>
    <row r="96" spans="1:29" s="38" customFormat="1" ht="15" customHeight="1" x14ac:dyDescent="0.25">
      <c r="A96" s="213">
        <v>6</v>
      </c>
      <c r="B96" s="201">
        <v>715</v>
      </c>
      <c r="C96" s="140" t="s">
        <v>199</v>
      </c>
      <c r="D96" s="164">
        <v>1300</v>
      </c>
      <c r="E96" s="164">
        <v>155</v>
      </c>
      <c r="F96" s="164">
        <v>0</v>
      </c>
      <c r="G96" s="164">
        <v>2619</v>
      </c>
      <c r="H96" s="239">
        <v>2619</v>
      </c>
      <c r="I96" s="159"/>
      <c r="J96" s="253">
        <v>657.44</v>
      </c>
      <c r="K96" s="163">
        <v>251.02710958381064</v>
      </c>
      <c r="L96" s="156"/>
      <c r="M96" s="4">
        <v>89.64</v>
      </c>
      <c r="N96" s="162">
        <v>34.226804123711339</v>
      </c>
      <c r="O96" s="161"/>
      <c r="P96" s="297">
        <v>567.79999999999995</v>
      </c>
      <c r="Q96" s="162">
        <v>216.80030546009925</v>
      </c>
      <c r="R96" s="155"/>
      <c r="S96" s="173">
        <v>2.1948770990508636E-2</v>
      </c>
      <c r="T96" s="158">
        <v>0</v>
      </c>
      <c r="U96" s="158">
        <v>0</v>
      </c>
      <c r="V96" s="158">
        <v>0.11439827208566559</v>
      </c>
      <c r="W96" s="158">
        <v>0</v>
      </c>
      <c r="X96" s="158">
        <v>0</v>
      </c>
      <c r="Y96" s="371">
        <v>0.13634704307617423</v>
      </c>
      <c r="Z96" s="158">
        <v>0</v>
      </c>
      <c r="AA96" s="173">
        <v>0</v>
      </c>
      <c r="AB96" s="158">
        <v>0.8636529569238256</v>
      </c>
      <c r="AC96" s="407">
        <v>0.8636529569238256</v>
      </c>
    </row>
    <row r="97" spans="1:29" s="38" customFormat="1" x14ac:dyDescent="0.25">
      <c r="A97" s="223">
        <v>6</v>
      </c>
      <c r="B97" s="201">
        <v>774</v>
      </c>
      <c r="C97" s="140" t="s">
        <v>228</v>
      </c>
      <c r="D97" s="164">
        <v>3393</v>
      </c>
      <c r="E97" s="164">
        <v>423</v>
      </c>
      <c r="F97" s="164">
        <v>0</v>
      </c>
      <c r="G97" s="164">
        <v>8103</v>
      </c>
      <c r="H97" s="239">
        <v>8103</v>
      </c>
      <c r="I97" s="159"/>
      <c r="J97" s="253">
        <v>3066.12</v>
      </c>
      <c r="K97" s="163">
        <v>322.33617178822652</v>
      </c>
      <c r="L97" s="157"/>
      <c r="M97" s="4">
        <v>412.75</v>
      </c>
      <c r="N97" s="162">
        <v>5.5103048253733178</v>
      </c>
      <c r="O97" s="161"/>
      <c r="P97" s="297">
        <v>2653.37</v>
      </c>
      <c r="Q97" s="162">
        <v>316.82586696285324</v>
      </c>
      <c r="R97" s="157"/>
      <c r="S97" s="52">
        <v>1.4562378510951952E-2</v>
      </c>
      <c r="T97" s="158">
        <v>0</v>
      </c>
      <c r="U97" s="158">
        <v>0</v>
      </c>
      <c r="V97" s="158">
        <v>0.12005400962780323</v>
      </c>
      <c r="W97" s="158">
        <v>0</v>
      </c>
      <c r="X97" s="158">
        <v>0</v>
      </c>
      <c r="Y97" s="401">
        <v>0.13469999999999999</v>
      </c>
      <c r="Z97" s="158">
        <v>0</v>
      </c>
      <c r="AA97" s="173">
        <v>6.7414191225392359E-3</v>
      </c>
      <c r="AB97" s="158">
        <v>0.85864219273870557</v>
      </c>
      <c r="AC97" s="407">
        <v>0.86529999999999996</v>
      </c>
    </row>
    <row r="98" spans="1:29" s="38" customFormat="1" x14ac:dyDescent="0.25">
      <c r="A98" s="213">
        <v>6</v>
      </c>
      <c r="B98" s="201">
        <v>618</v>
      </c>
      <c r="C98" s="140" t="s">
        <v>207</v>
      </c>
      <c r="D98" s="164">
        <v>351</v>
      </c>
      <c r="E98" s="164">
        <v>2</v>
      </c>
      <c r="F98" s="164">
        <v>90</v>
      </c>
      <c r="G98" s="164">
        <v>570</v>
      </c>
      <c r="H98" s="239">
        <v>607.5</v>
      </c>
      <c r="I98" s="159" t="s">
        <v>13</v>
      </c>
      <c r="J98" s="253">
        <v>153.63</v>
      </c>
      <c r="K98" s="163">
        <v>252.88888888888889</v>
      </c>
      <c r="L98" s="156" t="s">
        <v>15</v>
      </c>
      <c r="M98" s="4">
        <v>17.87</v>
      </c>
      <c r="N98" s="162">
        <v>29.415637860082306</v>
      </c>
      <c r="O98" s="161"/>
      <c r="P98" s="297">
        <v>135.76</v>
      </c>
      <c r="Q98" s="162">
        <v>223.47325102880657</v>
      </c>
      <c r="R98" s="156" t="s">
        <v>15</v>
      </c>
      <c r="S98" s="173">
        <v>2.0438716396537136E-2</v>
      </c>
      <c r="T98" s="158">
        <v>0</v>
      </c>
      <c r="U98" s="158">
        <v>0</v>
      </c>
      <c r="V98" s="158">
        <v>9.5879710993946501E-2</v>
      </c>
      <c r="W98" s="158">
        <v>0</v>
      </c>
      <c r="X98" s="158">
        <v>0</v>
      </c>
      <c r="Y98" s="371">
        <v>0.11631842739048363</v>
      </c>
      <c r="Z98" s="158">
        <v>0</v>
      </c>
      <c r="AA98" s="173">
        <v>0</v>
      </c>
      <c r="AB98" s="158">
        <v>0.8836815726095163</v>
      </c>
      <c r="AC98" s="407">
        <v>0.8836815726095163</v>
      </c>
    </row>
    <row r="99" spans="1:29" s="38" customFormat="1" x14ac:dyDescent="0.25">
      <c r="A99" s="223">
        <v>6</v>
      </c>
      <c r="B99" s="201">
        <v>969</v>
      </c>
      <c r="C99" s="140" t="s">
        <v>218</v>
      </c>
      <c r="D99" s="164">
        <v>98</v>
      </c>
      <c r="E99" s="164">
        <v>0</v>
      </c>
      <c r="F99" s="164">
        <v>0</v>
      </c>
      <c r="G99" s="164">
        <v>346</v>
      </c>
      <c r="H99" s="239">
        <v>346</v>
      </c>
      <c r="I99" s="159"/>
      <c r="J99" s="253">
        <v>83.12</v>
      </c>
      <c r="K99" s="163">
        <v>240.2312138728324</v>
      </c>
      <c r="L99" s="156" t="s">
        <v>15</v>
      </c>
      <c r="M99" s="283">
        <v>7.47</v>
      </c>
      <c r="N99" s="162">
        <v>21.589595375722542</v>
      </c>
      <c r="O99" s="161"/>
      <c r="P99" s="297">
        <v>75.650000000000006</v>
      </c>
      <c r="Q99" s="162">
        <v>218.64161849710985</v>
      </c>
      <c r="R99" s="156" t="s">
        <v>15</v>
      </c>
      <c r="S99" s="173">
        <v>2.2978825794032723E-2</v>
      </c>
      <c r="T99" s="160">
        <v>0</v>
      </c>
      <c r="U99" s="160">
        <v>0</v>
      </c>
      <c r="V99" s="160">
        <v>6.6891241578440799E-2</v>
      </c>
      <c r="W99" s="160">
        <v>0</v>
      </c>
      <c r="X99" s="160">
        <v>0</v>
      </c>
      <c r="Y99" s="371">
        <v>8.9870067372473522E-2</v>
      </c>
      <c r="Z99" s="160">
        <v>0</v>
      </c>
      <c r="AA99" s="173">
        <v>0</v>
      </c>
      <c r="AB99" s="160">
        <v>0.91012993262752651</v>
      </c>
      <c r="AC99" s="407">
        <v>0.91012993262752651</v>
      </c>
    </row>
    <row r="100" spans="1:29" s="38" customFormat="1" x14ac:dyDescent="0.25">
      <c r="A100" s="223">
        <v>6</v>
      </c>
      <c r="B100" s="201">
        <v>974</v>
      </c>
      <c r="C100" s="140" t="s">
        <v>219</v>
      </c>
      <c r="D100" s="164">
        <v>125</v>
      </c>
      <c r="E100" s="164">
        <v>0</v>
      </c>
      <c r="F100" s="164">
        <v>0</v>
      </c>
      <c r="G100" s="164">
        <v>437</v>
      </c>
      <c r="H100" s="239">
        <v>437</v>
      </c>
      <c r="I100" s="159"/>
      <c r="J100" s="253">
        <v>133.04</v>
      </c>
      <c r="K100" s="163">
        <v>304.43935926773452</v>
      </c>
      <c r="L100" s="156" t="s">
        <v>15</v>
      </c>
      <c r="M100" s="4">
        <v>11.88</v>
      </c>
      <c r="N100" s="162">
        <v>27.185354691075517</v>
      </c>
      <c r="O100" s="161"/>
      <c r="P100" s="297">
        <v>121.16</v>
      </c>
      <c r="Q100" s="162">
        <v>277.25400457665904</v>
      </c>
      <c r="R100" s="156" t="s">
        <v>15</v>
      </c>
      <c r="S100" s="173">
        <v>1.8114852675886955E-2</v>
      </c>
      <c r="T100" s="158">
        <v>0</v>
      </c>
      <c r="U100" s="158">
        <v>0</v>
      </c>
      <c r="V100" s="158">
        <v>7.1181599518941679E-2</v>
      </c>
      <c r="W100" s="158">
        <v>0</v>
      </c>
      <c r="X100" s="158">
        <v>0</v>
      </c>
      <c r="Y100" s="371">
        <v>8.9296452194828638E-2</v>
      </c>
      <c r="Z100" s="158">
        <v>0</v>
      </c>
      <c r="AA100" s="173">
        <v>0</v>
      </c>
      <c r="AB100" s="158">
        <v>0.91070354780517138</v>
      </c>
      <c r="AC100" s="407">
        <v>0.91070354780517138</v>
      </c>
    </row>
    <row r="101" spans="1:29" s="38" customFormat="1" x14ac:dyDescent="0.25">
      <c r="A101" s="213">
        <v>6</v>
      </c>
      <c r="B101" s="201">
        <v>620</v>
      </c>
      <c r="C101" s="140" t="s">
        <v>220</v>
      </c>
      <c r="D101" s="164">
        <v>2812</v>
      </c>
      <c r="E101" s="164">
        <v>0</v>
      </c>
      <c r="F101" s="164">
        <v>400</v>
      </c>
      <c r="G101" s="164">
        <v>3651</v>
      </c>
      <c r="H101" s="239">
        <v>3817.6666666666665</v>
      </c>
      <c r="I101" s="159" t="s">
        <v>13</v>
      </c>
      <c r="J101" s="253">
        <v>908.15</v>
      </c>
      <c r="K101" s="163">
        <v>237.88090456648914</v>
      </c>
      <c r="L101" s="156" t="s">
        <v>15</v>
      </c>
      <c r="M101" s="4">
        <v>78.12</v>
      </c>
      <c r="N101" s="162">
        <v>20.462760848685939</v>
      </c>
      <c r="O101" s="161"/>
      <c r="P101" s="297">
        <v>830.03</v>
      </c>
      <c r="Q101" s="162">
        <v>217.41814371780319</v>
      </c>
      <c r="R101" s="156" t="s">
        <v>15</v>
      </c>
      <c r="S101" s="173">
        <v>2.215493035291527E-2</v>
      </c>
      <c r="T101" s="160">
        <v>1.6517095193525299E-2</v>
      </c>
      <c r="U101" s="160">
        <v>4.7349006221439192E-2</v>
      </c>
      <c r="V101" s="160">
        <v>0</v>
      </c>
      <c r="W101" s="160">
        <v>0</v>
      </c>
      <c r="X101" s="160">
        <v>0</v>
      </c>
      <c r="Y101" s="371">
        <v>8.6021031767879758E-2</v>
      </c>
      <c r="Z101" s="160">
        <v>0</v>
      </c>
      <c r="AA101" s="173">
        <v>0</v>
      </c>
      <c r="AB101" s="160">
        <v>0.91397896823212021</v>
      </c>
      <c r="AC101" s="407">
        <v>0.91397896823212021</v>
      </c>
    </row>
    <row r="102" spans="1:29" s="38" customFormat="1" ht="15.75" thickBot="1" x14ac:dyDescent="0.3">
      <c r="A102" s="224">
        <v>6</v>
      </c>
      <c r="B102" s="208">
        <v>697</v>
      </c>
      <c r="C102" s="119" t="s">
        <v>221</v>
      </c>
      <c r="D102" s="13">
        <v>4009</v>
      </c>
      <c r="E102" s="13">
        <v>0</v>
      </c>
      <c r="F102" s="13">
        <v>1976</v>
      </c>
      <c r="G102" s="13">
        <v>5572</v>
      </c>
      <c r="H102" s="246">
        <v>6395.333333333333</v>
      </c>
      <c r="I102" s="28" t="s">
        <v>13</v>
      </c>
      <c r="J102" s="260">
        <v>1599.49</v>
      </c>
      <c r="K102" s="12">
        <v>250.10267903679767</v>
      </c>
      <c r="L102" s="22" t="s">
        <v>15</v>
      </c>
      <c r="M102" s="277">
        <v>131.74</v>
      </c>
      <c r="N102" s="11">
        <v>20.599395392473681</v>
      </c>
      <c r="O102" s="274"/>
      <c r="P102" s="306">
        <v>1467.75</v>
      </c>
      <c r="Q102" s="11">
        <v>229.50328364432397</v>
      </c>
      <c r="R102" s="22" t="s">
        <v>15</v>
      </c>
      <c r="S102" s="32">
        <v>1.9193617965726575E-2</v>
      </c>
      <c r="T102" s="32">
        <v>0</v>
      </c>
      <c r="U102" s="32">
        <v>0</v>
      </c>
      <c r="V102" s="32">
        <v>6.3170135480684467E-2</v>
      </c>
      <c r="W102" s="32">
        <v>0</v>
      </c>
      <c r="X102" s="32">
        <v>0</v>
      </c>
      <c r="Y102" s="391">
        <v>8.2363753446411045E-2</v>
      </c>
      <c r="Z102" s="32">
        <v>0</v>
      </c>
      <c r="AA102" s="32">
        <v>4.4695496689569798E-2</v>
      </c>
      <c r="AB102" s="32">
        <v>0.87294074986401915</v>
      </c>
      <c r="AC102" s="408">
        <v>0.917636246553589</v>
      </c>
    </row>
    <row r="103" spans="1:29" s="38" customFormat="1" ht="15.75" thickBot="1" x14ac:dyDescent="0.3">
      <c r="A103" s="225"/>
      <c r="B103" s="203"/>
      <c r="C103" s="72"/>
      <c r="D103" s="114"/>
      <c r="E103" s="114"/>
      <c r="F103" s="114"/>
      <c r="G103" s="114"/>
      <c r="H103" s="247"/>
      <c r="I103" s="91"/>
      <c r="J103" s="261"/>
      <c r="K103" s="113"/>
      <c r="L103" s="71"/>
      <c r="M103" s="284"/>
      <c r="N103" s="112"/>
      <c r="O103" s="285"/>
      <c r="P103" s="309"/>
      <c r="Q103" s="112"/>
      <c r="R103" s="71"/>
      <c r="S103" s="180"/>
      <c r="T103" s="180"/>
      <c r="U103" s="180"/>
      <c r="V103" s="180"/>
      <c r="W103" s="180"/>
      <c r="X103" s="63" t="s">
        <v>267</v>
      </c>
      <c r="Y103" s="70">
        <f>SUM(Y71:Y102)/32</f>
        <v>0.2398619446226487</v>
      </c>
      <c r="Z103" s="180"/>
      <c r="AA103" s="180"/>
      <c r="AB103" s="180"/>
      <c r="AC103" s="411"/>
    </row>
    <row r="104" spans="1:29" s="38" customFormat="1" x14ac:dyDescent="0.25">
      <c r="A104" s="226"/>
      <c r="B104" s="206"/>
      <c r="C104" s="196" t="s">
        <v>264</v>
      </c>
      <c r="D104" s="18"/>
      <c r="E104" s="18"/>
      <c r="F104" s="18"/>
      <c r="G104" s="18"/>
      <c r="H104" s="245"/>
      <c r="I104" s="322"/>
      <c r="J104" s="259"/>
      <c r="K104" s="145"/>
      <c r="L104" s="67"/>
      <c r="M104" s="286"/>
      <c r="N104" s="145"/>
      <c r="O104" s="287"/>
      <c r="P104" s="310"/>
      <c r="Q104" s="145"/>
      <c r="R104" s="67"/>
      <c r="S104" s="181"/>
      <c r="T104" s="181"/>
      <c r="U104" s="181"/>
      <c r="V104" s="181"/>
      <c r="W104" s="181"/>
      <c r="X104" s="181"/>
      <c r="Y104" s="66"/>
      <c r="Z104" s="181"/>
      <c r="AA104" s="181"/>
      <c r="AB104" s="181"/>
      <c r="AC104" s="412"/>
    </row>
    <row r="105" spans="1:29" s="38" customFormat="1" x14ac:dyDescent="0.25">
      <c r="A105" s="227">
        <v>7</v>
      </c>
      <c r="B105" s="207">
        <v>201</v>
      </c>
      <c r="C105" s="115" t="s">
        <v>0</v>
      </c>
      <c r="D105" s="45">
        <v>2560</v>
      </c>
      <c r="E105" s="45">
        <v>0</v>
      </c>
      <c r="F105" s="45">
        <v>0</v>
      </c>
      <c r="G105" s="45">
        <v>7300</v>
      </c>
      <c r="H105" s="240">
        <v>7300</v>
      </c>
      <c r="I105" s="320"/>
      <c r="J105" s="254">
        <v>2573.54</v>
      </c>
      <c r="K105" s="163">
        <v>352.53972602739725</v>
      </c>
      <c r="L105" s="46"/>
      <c r="M105" s="288">
        <v>1416.22</v>
      </c>
      <c r="N105" s="162">
        <v>194.00273972602741</v>
      </c>
      <c r="O105" s="289"/>
      <c r="P105" s="311">
        <v>1157.32</v>
      </c>
      <c r="Q105" s="162">
        <v>158.53698630136986</v>
      </c>
      <c r="R105" s="46"/>
      <c r="S105" s="182">
        <v>1.5628278557939648E-2</v>
      </c>
      <c r="T105" s="182">
        <v>0</v>
      </c>
      <c r="U105" s="182">
        <v>4.2179255033922149E-2</v>
      </c>
      <c r="V105" s="182">
        <v>0.32318518460952617</v>
      </c>
      <c r="W105" s="182">
        <v>0.16930764627711248</v>
      </c>
      <c r="X105" s="182">
        <v>0</v>
      </c>
      <c r="Y105" s="397">
        <v>0.5503003644785005</v>
      </c>
      <c r="Z105" s="182">
        <v>0</v>
      </c>
      <c r="AA105" s="182">
        <v>1.0149443956573436E-2</v>
      </c>
      <c r="AB105" s="182">
        <v>0.43955019156492614</v>
      </c>
      <c r="AC105" s="405">
        <v>0.44969963552149955</v>
      </c>
    </row>
    <row r="106" spans="1:29" s="368" customFormat="1" x14ac:dyDescent="0.25">
      <c r="A106" s="369">
        <v>7</v>
      </c>
      <c r="B106" s="201">
        <v>235</v>
      </c>
      <c r="C106" s="140" t="s">
        <v>11</v>
      </c>
      <c r="D106" s="164">
        <v>1046</v>
      </c>
      <c r="E106" s="164">
        <v>4</v>
      </c>
      <c r="F106" s="164">
        <v>0</v>
      </c>
      <c r="G106" s="164">
        <v>2948</v>
      </c>
      <c r="H106" s="239">
        <v>2948</v>
      </c>
      <c r="I106" s="159"/>
      <c r="J106" s="253">
        <v>819.65000000000009</v>
      </c>
      <c r="K106" s="163">
        <v>278.03595658073272</v>
      </c>
      <c r="L106" s="157"/>
      <c r="M106" s="275">
        <v>417.17</v>
      </c>
      <c r="N106" s="162">
        <v>141.50949796472185</v>
      </c>
      <c r="O106" s="273"/>
      <c r="P106" s="304">
        <v>402.48</v>
      </c>
      <c r="Q106" s="162">
        <v>136.52645861601087</v>
      </c>
      <c r="R106" s="157"/>
      <c r="S106" s="160">
        <v>1.9813334960043918E-2</v>
      </c>
      <c r="T106" s="160">
        <v>0</v>
      </c>
      <c r="U106" s="160">
        <v>3.6600988226682118E-2</v>
      </c>
      <c r="V106" s="160">
        <v>0.26819984139571768</v>
      </c>
      <c r="W106" s="160">
        <v>0.18434697736838893</v>
      </c>
      <c r="X106" s="160">
        <v>0</v>
      </c>
      <c r="Y106" s="371">
        <v>0.50896114195083264</v>
      </c>
      <c r="Z106" s="160">
        <v>0</v>
      </c>
      <c r="AA106" s="160">
        <v>1.1541511620813762E-2</v>
      </c>
      <c r="AB106" s="160">
        <v>0.47949734642835357</v>
      </c>
      <c r="AC106" s="407">
        <v>0.4910388580491673</v>
      </c>
    </row>
    <row r="107" spans="1:29" s="368" customFormat="1" x14ac:dyDescent="0.25">
      <c r="A107" s="398">
        <v>7</v>
      </c>
      <c r="B107" s="201">
        <v>239</v>
      </c>
      <c r="C107" s="140" t="s">
        <v>10</v>
      </c>
      <c r="D107" s="164">
        <v>15852</v>
      </c>
      <c r="E107" s="164">
        <v>3242</v>
      </c>
      <c r="F107" s="164">
        <v>0</v>
      </c>
      <c r="G107" s="164">
        <v>41269</v>
      </c>
      <c r="H107" s="239">
        <v>41269</v>
      </c>
      <c r="I107" s="159"/>
      <c r="J107" s="253">
        <v>18972.36</v>
      </c>
      <c r="K107" s="163">
        <v>459.72424822505997</v>
      </c>
      <c r="L107" s="156" t="s">
        <v>3</v>
      </c>
      <c r="M107" s="4">
        <v>9290.64</v>
      </c>
      <c r="N107" s="162">
        <v>225.12394291114393</v>
      </c>
      <c r="O107" s="370"/>
      <c r="P107" s="297">
        <v>9681.7199999999993</v>
      </c>
      <c r="Q107" s="162">
        <v>234.60030531391598</v>
      </c>
      <c r="R107" s="155"/>
      <c r="S107" s="173">
        <v>1.1985330238304564E-2</v>
      </c>
      <c r="T107" s="158">
        <v>0</v>
      </c>
      <c r="U107" s="158">
        <v>2.6032607435237365E-3</v>
      </c>
      <c r="V107" s="158">
        <v>0.26561323947047177</v>
      </c>
      <c r="W107" s="158">
        <v>0.20949159724989405</v>
      </c>
      <c r="X107" s="158">
        <v>0</v>
      </c>
      <c r="Y107" s="371">
        <v>0.48969342770219415</v>
      </c>
      <c r="Z107" s="158">
        <v>0</v>
      </c>
      <c r="AA107" s="173">
        <v>1.171599105224653E-2</v>
      </c>
      <c r="AB107" s="158">
        <v>0.49859058124555933</v>
      </c>
      <c r="AC107" s="407">
        <v>0.51030657229780585</v>
      </c>
    </row>
    <row r="108" spans="1:29" s="368" customFormat="1" x14ac:dyDescent="0.25">
      <c r="A108" s="398">
        <v>7</v>
      </c>
      <c r="B108" s="201">
        <v>166</v>
      </c>
      <c r="C108" s="140" t="s">
        <v>35</v>
      </c>
      <c r="D108" s="164">
        <v>4644</v>
      </c>
      <c r="E108" s="164">
        <v>185</v>
      </c>
      <c r="F108" s="164">
        <v>0</v>
      </c>
      <c r="G108" s="164">
        <v>13322</v>
      </c>
      <c r="H108" s="239">
        <v>13322</v>
      </c>
      <c r="I108" s="159"/>
      <c r="J108" s="253">
        <v>3435.74</v>
      </c>
      <c r="K108" s="163">
        <v>257.8997147575439</v>
      </c>
      <c r="L108" s="157"/>
      <c r="M108" s="4">
        <v>1600.96</v>
      </c>
      <c r="N108" s="162">
        <v>120.17414802582195</v>
      </c>
      <c r="O108" s="370"/>
      <c r="P108" s="297">
        <v>1834.78</v>
      </c>
      <c r="Q108" s="162">
        <v>137.72556673172195</v>
      </c>
      <c r="R108" s="155"/>
      <c r="S108" s="173">
        <v>2.1363665469447634E-2</v>
      </c>
      <c r="T108" s="160">
        <v>0</v>
      </c>
      <c r="U108" s="160">
        <v>0</v>
      </c>
      <c r="V108" s="160">
        <v>0.32838049444952183</v>
      </c>
      <c r="W108" s="160">
        <v>0.11622823612962564</v>
      </c>
      <c r="X108" s="160">
        <v>0</v>
      </c>
      <c r="Y108" s="371">
        <v>0.46597239604859508</v>
      </c>
      <c r="Z108" s="160">
        <v>0</v>
      </c>
      <c r="AA108" s="173">
        <v>0</v>
      </c>
      <c r="AB108" s="160">
        <v>0.53402760395140492</v>
      </c>
      <c r="AC108" s="407">
        <v>0.53402760395140492</v>
      </c>
    </row>
    <row r="109" spans="1:29" s="368" customFormat="1" x14ac:dyDescent="0.25">
      <c r="A109" s="398">
        <v>7</v>
      </c>
      <c r="B109" s="201">
        <v>612</v>
      </c>
      <c r="C109" s="140" t="s">
        <v>23</v>
      </c>
      <c r="D109" s="164">
        <v>2411</v>
      </c>
      <c r="E109" s="164">
        <v>154</v>
      </c>
      <c r="F109" s="164">
        <v>0</v>
      </c>
      <c r="G109" s="164">
        <v>7167</v>
      </c>
      <c r="H109" s="239">
        <v>7167</v>
      </c>
      <c r="I109" s="159"/>
      <c r="J109" s="253">
        <v>3496.94</v>
      </c>
      <c r="K109" s="163">
        <v>487.92242221292031</v>
      </c>
      <c r="L109" s="156" t="s">
        <v>3</v>
      </c>
      <c r="M109" s="4">
        <v>1584.16</v>
      </c>
      <c r="N109" s="162">
        <v>221.03530068368914</v>
      </c>
      <c r="O109" s="370"/>
      <c r="P109" s="297">
        <v>1912.78</v>
      </c>
      <c r="Q109" s="162">
        <v>266.88712152923119</v>
      </c>
      <c r="R109" s="157"/>
      <c r="S109" s="173">
        <v>1.129273021555989E-2</v>
      </c>
      <c r="T109" s="158">
        <v>0</v>
      </c>
      <c r="U109" s="158">
        <v>0</v>
      </c>
      <c r="V109" s="158">
        <v>0.27030203549388893</v>
      </c>
      <c r="W109" s="26">
        <v>0.17141844012193519</v>
      </c>
      <c r="X109" s="158">
        <v>0</v>
      </c>
      <c r="Y109" s="371">
        <v>0.45301320583138399</v>
      </c>
      <c r="Z109" s="158">
        <v>0</v>
      </c>
      <c r="AA109" s="173">
        <v>1.2582429209537483E-3</v>
      </c>
      <c r="AB109" s="158">
        <v>0.54572855124766229</v>
      </c>
      <c r="AC109" s="407">
        <v>0.54698679416861606</v>
      </c>
    </row>
    <row r="110" spans="1:29" s="368" customFormat="1" x14ac:dyDescent="0.25">
      <c r="A110" s="398">
        <v>7</v>
      </c>
      <c r="B110" s="201">
        <v>162</v>
      </c>
      <c r="C110" s="140" t="s">
        <v>40</v>
      </c>
      <c r="D110" s="164">
        <v>6631</v>
      </c>
      <c r="E110" s="164">
        <v>0</v>
      </c>
      <c r="F110" s="164">
        <v>2362</v>
      </c>
      <c r="G110" s="164">
        <v>10441</v>
      </c>
      <c r="H110" s="239">
        <v>11425.166666666666</v>
      </c>
      <c r="I110" s="159" t="s">
        <v>13</v>
      </c>
      <c r="J110" s="253">
        <v>3483.99</v>
      </c>
      <c r="K110" s="163">
        <v>304.93997169990229</v>
      </c>
      <c r="L110" s="156"/>
      <c r="M110" s="4">
        <v>1443.63</v>
      </c>
      <c r="N110" s="162">
        <v>126.35526834035976</v>
      </c>
      <c r="O110" s="370"/>
      <c r="P110" s="297">
        <v>2040.36</v>
      </c>
      <c r="Q110" s="162">
        <v>178.58470335954252</v>
      </c>
      <c r="R110" s="155"/>
      <c r="S110" s="173">
        <v>1.6512676557625023E-2</v>
      </c>
      <c r="T110" s="158">
        <v>0</v>
      </c>
      <c r="U110" s="158">
        <v>2.0178014288215522E-2</v>
      </c>
      <c r="V110" s="158">
        <v>0.29604849612082701</v>
      </c>
      <c r="W110" s="158">
        <v>8.0666132796018364E-2</v>
      </c>
      <c r="X110" s="158">
        <v>9.5580067681020904E-4</v>
      </c>
      <c r="Y110" s="371">
        <v>0.41436112043949613</v>
      </c>
      <c r="Z110" s="158">
        <v>0</v>
      </c>
      <c r="AA110" s="173">
        <v>3.7313539935533686E-4</v>
      </c>
      <c r="AB110" s="158">
        <v>0.58526574416114863</v>
      </c>
      <c r="AC110" s="407">
        <v>0.58563887956050398</v>
      </c>
    </row>
    <row r="111" spans="1:29" s="368" customFormat="1" x14ac:dyDescent="0.25">
      <c r="A111" s="369">
        <v>7</v>
      </c>
      <c r="B111" s="201">
        <v>555</v>
      </c>
      <c r="C111" s="140" t="s">
        <v>48</v>
      </c>
      <c r="D111" s="164">
        <v>5254</v>
      </c>
      <c r="E111" s="164">
        <v>0</v>
      </c>
      <c r="F111" s="164">
        <v>0</v>
      </c>
      <c r="G111" s="164">
        <v>9480</v>
      </c>
      <c r="H111" s="239">
        <v>9480</v>
      </c>
      <c r="I111" s="29"/>
      <c r="J111" s="253">
        <v>3960.62</v>
      </c>
      <c r="K111" s="163">
        <v>417.7869198312236</v>
      </c>
      <c r="L111" s="156" t="s">
        <v>21</v>
      </c>
      <c r="M111" s="4">
        <v>1614.39</v>
      </c>
      <c r="N111" s="162">
        <v>170.29430379746839</v>
      </c>
      <c r="O111" s="156" t="s">
        <v>20</v>
      </c>
      <c r="P111" s="297">
        <v>2346.23</v>
      </c>
      <c r="Q111" s="162">
        <v>247.49261603375527</v>
      </c>
      <c r="R111" s="156" t="s">
        <v>21</v>
      </c>
      <c r="S111" s="173">
        <v>1.3187329256530543E-2</v>
      </c>
      <c r="T111" s="158">
        <v>0</v>
      </c>
      <c r="U111" s="158">
        <v>6.4333361948381823E-2</v>
      </c>
      <c r="V111" s="158">
        <v>0.33008973342557479</v>
      </c>
      <c r="W111" s="158">
        <v>0</v>
      </c>
      <c r="X111" s="158">
        <v>0</v>
      </c>
      <c r="Y111" s="371">
        <v>0.40761042463048713</v>
      </c>
      <c r="Z111" s="158">
        <v>0</v>
      </c>
      <c r="AA111" s="173">
        <v>0</v>
      </c>
      <c r="AB111" s="158">
        <v>0.59238957536951287</v>
      </c>
      <c r="AC111" s="407">
        <v>0.59238957536951287</v>
      </c>
    </row>
    <row r="112" spans="1:29" s="368" customFormat="1" x14ac:dyDescent="0.25">
      <c r="A112" s="369">
        <v>7</v>
      </c>
      <c r="B112" s="201">
        <v>551</v>
      </c>
      <c r="C112" s="140" t="s">
        <v>54</v>
      </c>
      <c r="D112" s="164">
        <v>1289</v>
      </c>
      <c r="E112" s="164">
        <v>30</v>
      </c>
      <c r="F112" s="164">
        <v>204</v>
      </c>
      <c r="G112" s="164">
        <v>2558</v>
      </c>
      <c r="H112" s="239">
        <v>2643</v>
      </c>
      <c r="I112" s="159" t="s">
        <v>13</v>
      </c>
      <c r="J112" s="253">
        <v>715.63</v>
      </c>
      <c r="K112" s="163">
        <v>270.76428301172911</v>
      </c>
      <c r="L112" s="156" t="s">
        <v>26</v>
      </c>
      <c r="M112" s="4">
        <v>272.5</v>
      </c>
      <c r="N112" s="162">
        <v>103.10253499810821</v>
      </c>
      <c r="O112" s="370"/>
      <c r="P112" s="297">
        <v>443.13</v>
      </c>
      <c r="Q112" s="162">
        <v>167.66174801362089</v>
      </c>
      <c r="R112" s="155" t="s">
        <v>26</v>
      </c>
      <c r="S112" s="173">
        <v>1.9688945404748262E-2</v>
      </c>
      <c r="T112" s="158">
        <v>0</v>
      </c>
      <c r="U112" s="158">
        <v>4.1641630451490295E-2</v>
      </c>
      <c r="V112" s="158">
        <v>0.31945278984950326</v>
      </c>
      <c r="W112" s="158">
        <v>0</v>
      </c>
      <c r="X112" s="158">
        <v>0</v>
      </c>
      <c r="Y112" s="371">
        <v>0.38078336570574184</v>
      </c>
      <c r="Z112" s="158">
        <v>0</v>
      </c>
      <c r="AA112" s="173">
        <v>3.004345821164568E-3</v>
      </c>
      <c r="AB112" s="158">
        <v>0.61621228847309362</v>
      </c>
      <c r="AC112" s="407">
        <v>0.61921663429425822</v>
      </c>
    </row>
    <row r="113" spans="1:29" s="368" customFormat="1" x14ac:dyDescent="0.25">
      <c r="A113" s="398">
        <v>7</v>
      </c>
      <c r="B113" s="201">
        <v>604</v>
      </c>
      <c r="C113" s="140" t="s">
        <v>56</v>
      </c>
      <c r="D113" s="164">
        <v>4960</v>
      </c>
      <c r="E113" s="164">
        <v>475</v>
      </c>
      <c r="F113" s="164">
        <v>0</v>
      </c>
      <c r="G113" s="164">
        <v>12193</v>
      </c>
      <c r="H113" s="239">
        <v>12193</v>
      </c>
      <c r="I113" s="159"/>
      <c r="J113" s="253">
        <v>4380.7299999999996</v>
      </c>
      <c r="K113" s="163">
        <v>359.28237513327315</v>
      </c>
      <c r="L113" s="156" t="s">
        <v>57</v>
      </c>
      <c r="M113" s="4">
        <v>1651.62</v>
      </c>
      <c r="N113" s="162">
        <v>135.45640941523823</v>
      </c>
      <c r="O113" s="156" t="s">
        <v>57</v>
      </c>
      <c r="P113" s="297">
        <v>2729.11</v>
      </c>
      <c r="Q113" s="162">
        <v>223.82596571803495</v>
      </c>
      <c r="R113" s="156" t="s">
        <v>57</v>
      </c>
      <c r="S113" s="173">
        <v>1.5335343652770204E-2</v>
      </c>
      <c r="T113" s="158">
        <v>0</v>
      </c>
      <c r="U113" s="158">
        <v>4.885030577095599E-2</v>
      </c>
      <c r="V113" s="158">
        <v>0.27070374115729573</v>
      </c>
      <c r="W113" s="158">
        <v>4.2129964640596436E-2</v>
      </c>
      <c r="X113" s="158">
        <v>0</v>
      </c>
      <c r="Y113" s="371">
        <v>0.37701935522161834</v>
      </c>
      <c r="Z113" s="158">
        <v>0</v>
      </c>
      <c r="AA113" s="173">
        <v>1.0546187507561526E-3</v>
      </c>
      <c r="AB113" s="158">
        <v>0.62192602602762559</v>
      </c>
      <c r="AC113" s="407">
        <v>0.62298064477838178</v>
      </c>
    </row>
    <row r="114" spans="1:29" s="368" customFormat="1" x14ac:dyDescent="0.25">
      <c r="A114" s="369">
        <v>7</v>
      </c>
      <c r="B114" s="201">
        <v>516</v>
      </c>
      <c r="C114" s="140" t="s">
        <v>58</v>
      </c>
      <c r="D114" s="164">
        <v>3541</v>
      </c>
      <c r="E114" s="164">
        <v>0</v>
      </c>
      <c r="F114" s="164">
        <v>1774</v>
      </c>
      <c r="G114" s="164">
        <v>5180</v>
      </c>
      <c r="H114" s="239">
        <v>5919.166666666667</v>
      </c>
      <c r="I114" s="159" t="s">
        <v>13</v>
      </c>
      <c r="J114" s="253">
        <v>2293.0700000000002</v>
      </c>
      <c r="K114" s="163">
        <v>387.39743770237925</v>
      </c>
      <c r="L114" s="156" t="s">
        <v>15</v>
      </c>
      <c r="M114" s="4">
        <v>862.2</v>
      </c>
      <c r="N114" s="162">
        <v>145.66239617063212</v>
      </c>
      <c r="O114" s="370"/>
      <c r="P114" s="297">
        <v>1430.87</v>
      </c>
      <c r="Q114" s="162">
        <v>241.73504153174713</v>
      </c>
      <c r="R114" s="156" t="s">
        <v>15</v>
      </c>
      <c r="S114" s="173">
        <v>1.2446196583619338E-2</v>
      </c>
      <c r="T114" s="158">
        <v>3.2707244000401208E-3</v>
      </c>
      <c r="U114" s="158">
        <v>9.7533001609196396E-2</v>
      </c>
      <c r="V114" s="158">
        <v>0.25902392861971069</v>
      </c>
      <c r="W114" s="158">
        <v>1.2036265792147642E-3</v>
      </c>
      <c r="X114" s="158">
        <v>2.5249992368309732E-3</v>
      </c>
      <c r="Y114" s="371">
        <v>0.37600247702861223</v>
      </c>
      <c r="Z114" s="158">
        <v>0</v>
      </c>
      <c r="AA114" s="173">
        <v>8.8091510507747246E-4</v>
      </c>
      <c r="AB114" s="158">
        <v>0.62311660786631018</v>
      </c>
      <c r="AC114" s="407">
        <v>0.62399752297138766</v>
      </c>
    </row>
    <row r="115" spans="1:29" s="368" customFormat="1" x14ac:dyDescent="0.25">
      <c r="A115" s="369">
        <v>7</v>
      </c>
      <c r="B115" s="201">
        <v>369</v>
      </c>
      <c r="C115" s="140" t="s">
        <v>82</v>
      </c>
      <c r="D115" s="164">
        <v>4484</v>
      </c>
      <c r="E115" s="164">
        <v>68</v>
      </c>
      <c r="F115" s="164">
        <v>3182</v>
      </c>
      <c r="G115" s="164">
        <v>3259</v>
      </c>
      <c r="H115" s="239">
        <v>4584.8333333333339</v>
      </c>
      <c r="I115" s="159" t="s">
        <v>13</v>
      </c>
      <c r="J115" s="253">
        <v>1745.26</v>
      </c>
      <c r="K115" s="163">
        <v>380.65942055327338</v>
      </c>
      <c r="L115" s="156"/>
      <c r="M115" s="4">
        <v>655.81</v>
      </c>
      <c r="N115" s="162">
        <v>143.03900541640917</v>
      </c>
      <c r="O115" s="370"/>
      <c r="P115" s="297">
        <v>1089.45</v>
      </c>
      <c r="Q115" s="162">
        <v>237.62041513686427</v>
      </c>
      <c r="R115" s="154"/>
      <c r="S115" s="173">
        <v>1.0290730320983694E-2</v>
      </c>
      <c r="T115" s="158">
        <v>0</v>
      </c>
      <c r="U115" s="158">
        <v>8.02172742170221E-2</v>
      </c>
      <c r="V115" s="158">
        <v>0.28081775781258955</v>
      </c>
      <c r="W115" s="158">
        <v>2.9222007036200908E-3</v>
      </c>
      <c r="X115" s="158">
        <v>1.5183984048222042E-3</v>
      </c>
      <c r="Y115" s="371">
        <v>0.37576636145903763</v>
      </c>
      <c r="Z115" s="158">
        <v>0</v>
      </c>
      <c r="AA115" s="173">
        <v>3.730103251091528E-3</v>
      </c>
      <c r="AB115" s="158">
        <v>0.6205035352898709</v>
      </c>
      <c r="AC115" s="407">
        <v>0.62423363854096248</v>
      </c>
    </row>
    <row r="116" spans="1:29" s="368" customFormat="1" x14ac:dyDescent="0.25">
      <c r="A116" s="398">
        <v>7</v>
      </c>
      <c r="B116" s="201">
        <v>983</v>
      </c>
      <c r="C116" s="140" t="s">
        <v>59</v>
      </c>
      <c r="D116" s="164">
        <v>332</v>
      </c>
      <c r="E116" s="164">
        <v>10</v>
      </c>
      <c r="F116" s="164">
        <v>0</v>
      </c>
      <c r="G116" s="164">
        <v>930</v>
      </c>
      <c r="H116" s="239">
        <v>930</v>
      </c>
      <c r="I116" s="159"/>
      <c r="J116" s="253">
        <v>404.72</v>
      </c>
      <c r="K116" s="163">
        <v>435.18279569892474</v>
      </c>
      <c r="L116" s="156" t="s">
        <v>15</v>
      </c>
      <c r="M116" s="4">
        <v>151.22999999999999</v>
      </c>
      <c r="N116" s="162">
        <v>162.61290322580643</v>
      </c>
      <c r="O116" s="370"/>
      <c r="P116" s="297">
        <v>253.49</v>
      </c>
      <c r="Q116" s="162">
        <v>272.56989247311833</v>
      </c>
      <c r="R116" s="156" t="s">
        <v>15</v>
      </c>
      <c r="S116" s="173">
        <v>1.2650721486459774E-2</v>
      </c>
      <c r="T116" s="158">
        <v>7.3557027080450671E-2</v>
      </c>
      <c r="U116" s="158">
        <v>0</v>
      </c>
      <c r="V116" s="158">
        <v>0.28745799565131447</v>
      </c>
      <c r="W116" s="158">
        <v>0</v>
      </c>
      <c r="X116" s="158">
        <v>0</v>
      </c>
      <c r="Y116" s="371">
        <v>0.3736657442182249</v>
      </c>
      <c r="Z116" s="158">
        <v>0</v>
      </c>
      <c r="AA116" s="173">
        <v>0</v>
      </c>
      <c r="AB116" s="158">
        <v>0.62633425578177504</v>
      </c>
      <c r="AC116" s="407">
        <v>0.62633425578177504</v>
      </c>
    </row>
    <row r="117" spans="1:29" s="368" customFormat="1" x14ac:dyDescent="0.25">
      <c r="A117" s="398">
        <v>7</v>
      </c>
      <c r="B117" s="201">
        <v>271</v>
      </c>
      <c r="C117" s="140" t="s">
        <v>61</v>
      </c>
      <c r="D117" s="164">
        <v>4543</v>
      </c>
      <c r="E117" s="164">
        <v>150</v>
      </c>
      <c r="F117" s="164">
        <v>0</v>
      </c>
      <c r="G117" s="164">
        <v>10163</v>
      </c>
      <c r="H117" s="239">
        <v>10163</v>
      </c>
      <c r="I117" s="159"/>
      <c r="J117" s="253">
        <v>3865.09</v>
      </c>
      <c r="K117" s="163">
        <v>380.3099478500443</v>
      </c>
      <c r="L117" s="157"/>
      <c r="M117" s="272">
        <v>1417.74</v>
      </c>
      <c r="N117" s="162">
        <v>139.5001475942143</v>
      </c>
      <c r="O117" s="370"/>
      <c r="P117" s="297">
        <v>2447.35</v>
      </c>
      <c r="Q117" s="162">
        <v>240.80980025582997</v>
      </c>
      <c r="R117" s="157"/>
      <c r="S117" s="173">
        <v>1.4488666499357065E-2</v>
      </c>
      <c r="T117" s="158">
        <v>0</v>
      </c>
      <c r="U117" s="158">
        <v>3.5988812679652996E-2</v>
      </c>
      <c r="V117" s="158">
        <v>0.31632898587096292</v>
      </c>
      <c r="W117" s="158">
        <v>0</v>
      </c>
      <c r="X117" s="158">
        <v>0</v>
      </c>
      <c r="Y117" s="371">
        <v>0.366806465049973</v>
      </c>
      <c r="Z117" s="158">
        <v>0</v>
      </c>
      <c r="AA117" s="173">
        <v>3.6428647198383478E-3</v>
      </c>
      <c r="AB117" s="158">
        <v>0.62955067023018862</v>
      </c>
      <c r="AC117" s="407">
        <v>0.63319353495002695</v>
      </c>
    </row>
    <row r="118" spans="1:29" s="368" customFormat="1" x14ac:dyDescent="0.25">
      <c r="A118" s="369">
        <v>7</v>
      </c>
      <c r="B118" s="201">
        <v>280</v>
      </c>
      <c r="C118" s="140" t="s">
        <v>62</v>
      </c>
      <c r="D118" s="164">
        <v>906</v>
      </c>
      <c r="E118" s="164">
        <v>0</v>
      </c>
      <c r="F118" s="164">
        <v>0</v>
      </c>
      <c r="G118" s="164">
        <v>2234</v>
      </c>
      <c r="H118" s="239">
        <v>2234</v>
      </c>
      <c r="I118" s="159"/>
      <c r="J118" s="253">
        <v>776.76</v>
      </c>
      <c r="K118" s="163">
        <v>347.69919427036706</v>
      </c>
      <c r="L118" s="68"/>
      <c r="M118" s="264">
        <v>284.27999999999997</v>
      </c>
      <c r="N118" s="163">
        <v>127.2515666965085</v>
      </c>
      <c r="O118" s="370"/>
      <c r="P118" s="297">
        <v>492.48</v>
      </c>
      <c r="Q118" s="162">
        <v>220.44762757385854</v>
      </c>
      <c r="R118" s="154"/>
      <c r="S118" s="173">
        <v>1.5847880941346103E-2</v>
      </c>
      <c r="T118" s="158">
        <v>0</v>
      </c>
      <c r="U118" s="158">
        <v>2.9610175601215301E-3</v>
      </c>
      <c r="V118" s="158">
        <v>0.27407436016272724</v>
      </c>
      <c r="W118" s="158">
        <v>6.9339306864411143E-2</v>
      </c>
      <c r="X118" s="158">
        <v>3.7592049024151603E-3</v>
      </c>
      <c r="Y118" s="371">
        <v>0.36598177043102115</v>
      </c>
      <c r="Z118" s="158">
        <v>0</v>
      </c>
      <c r="AA118" s="173">
        <v>1.1457850558731139E-3</v>
      </c>
      <c r="AB118" s="158">
        <v>0.63287244451310565</v>
      </c>
      <c r="AC118" s="407">
        <v>0.6340182295689788</v>
      </c>
    </row>
    <row r="119" spans="1:29" s="368" customFormat="1" x14ac:dyDescent="0.25">
      <c r="A119" s="398">
        <v>7</v>
      </c>
      <c r="B119" s="201">
        <v>757</v>
      </c>
      <c r="C119" s="140" t="s">
        <v>65</v>
      </c>
      <c r="D119" s="164">
        <v>3406</v>
      </c>
      <c r="E119" s="164">
        <v>10</v>
      </c>
      <c r="F119" s="164">
        <v>554</v>
      </c>
      <c r="G119" s="164">
        <v>6661</v>
      </c>
      <c r="H119" s="239">
        <v>6891.833333333333</v>
      </c>
      <c r="I119" s="159" t="s">
        <v>13</v>
      </c>
      <c r="J119" s="35">
        <v>2650.64</v>
      </c>
      <c r="K119" s="163">
        <v>384.60593456022826</v>
      </c>
      <c r="L119" s="157" t="s">
        <v>15</v>
      </c>
      <c r="M119" s="265">
        <v>963.12</v>
      </c>
      <c r="N119" s="162">
        <v>139.74801093081186</v>
      </c>
      <c r="O119" s="370"/>
      <c r="P119" s="297">
        <v>1687.52</v>
      </c>
      <c r="Q119" s="162">
        <v>244.85792362941646</v>
      </c>
      <c r="R119" s="157" t="s">
        <v>15</v>
      </c>
      <c r="S119" s="173">
        <v>1.3845712733528508E-2</v>
      </c>
      <c r="T119" s="158">
        <v>0</v>
      </c>
      <c r="U119" s="158">
        <v>0.10846437086892223</v>
      </c>
      <c r="V119" s="158">
        <v>0.24042872664714937</v>
      </c>
      <c r="W119" s="158">
        <v>0</v>
      </c>
      <c r="X119" s="158">
        <v>6.1494582440467212E-4</v>
      </c>
      <c r="Y119" s="371">
        <v>0.36335375607400477</v>
      </c>
      <c r="Z119" s="158">
        <v>0</v>
      </c>
      <c r="AA119" s="173">
        <v>1.7241119125946942E-3</v>
      </c>
      <c r="AB119" s="158">
        <v>0.63492213201340053</v>
      </c>
      <c r="AC119" s="407">
        <v>0.63664624392599523</v>
      </c>
    </row>
    <row r="120" spans="1:29" s="368" customFormat="1" x14ac:dyDescent="0.25">
      <c r="A120" s="369">
        <v>7</v>
      </c>
      <c r="B120" s="201">
        <v>531</v>
      </c>
      <c r="C120" s="140" t="s">
        <v>68</v>
      </c>
      <c r="D120" s="164">
        <v>13242</v>
      </c>
      <c r="E120" s="164">
        <v>14</v>
      </c>
      <c r="F120" s="164">
        <v>0</v>
      </c>
      <c r="G120" s="164">
        <v>31277</v>
      </c>
      <c r="H120" s="239">
        <v>31277</v>
      </c>
      <c r="I120" s="29"/>
      <c r="J120" s="253">
        <v>13548.5</v>
      </c>
      <c r="K120" s="163">
        <v>433.17773443744608</v>
      </c>
      <c r="L120" s="156"/>
      <c r="M120" s="4">
        <v>4864.25</v>
      </c>
      <c r="N120" s="162">
        <v>155.5216293122742</v>
      </c>
      <c r="O120" s="370"/>
      <c r="P120" s="297">
        <v>8684.25</v>
      </c>
      <c r="Q120" s="162">
        <v>277.65610512517185</v>
      </c>
      <c r="R120" s="155"/>
      <c r="S120" s="173">
        <v>1.2720227331438905E-2</v>
      </c>
      <c r="T120" s="158">
        <v>0</v>
      </c>
      <c r="U120" s="158">
        <v>2.571502380337307E-3</v>
      </c>
      <c r="V120" s="158">
        <v>0.31583127283463114</v>
      </c>
      <c r="W120" s="158">
        <v>2.5199837620400782E-2</v>
      </c>
      <c r="X120" s="158">
        <v>2.7021441487987598E-3</v>
      </c>
      <c r="Y120" s="371">
        <v>0.35902498431560692</v>
      </c>
      <c r="Z120" s="158">
        <v>0</v>
      </c>
      <c r="AA120" s="173">
        <v>8.4880245045576997E-4</v>
      </c>
      <c r="AB120" s="158">
        <v>0.64012621323393737</v>
      </c>
      <c r="AC120" s="407">
        <v>0.64097501568439319</v>
      </c>
    </row>
    <row r="121" spans="1:29" s="368" customFormat="1" x14ac:dyDescent="0.25">
      <c r="A121" s="398">
        <v>7</v>
      </c>
      <c r="B121" s="201">
        <v>285</v>
      </c>
      <c r="C121" s="140" t="s">
        <v>69</v>
      </c>
      <c r="D121" s="164">
        <v>1609</v>
      </c>
      <c r="E121" s="164">
        <v>0</v>
      </c>
      <c r="F121" s="164">
        <v>0</v>
      </c>
      <c r="G121" s="164">
        <v>3318</v>
      </c>
      <c r="H121" s="239">
        <v>3318</v>
      </c>
      <c r="I121" s="159"/>
      <c r="J121" s="253">
        <v>1378.41</v>
      </c>
      <c r="K121" s="163">
        <v>415.43399638336348</v>
      </c>
      <c r="L121" s="157" t="s">
        <v>15</v>
      </c>
      <c r="M121" s="4">
        <v>489.26</v>
      </c>
      <c r="N121" s="162">
        <v>147.4562989752863</v>
      </c>
      <c r="O121" s="273"/>
      <c r="P121" s="297">
        <v>889.15</v>
      </c>
      <c r="Q121" s="162">
        <v>267.97769740807712</v>
      </c>
      <c r="R121" s="157" t="s">
        <v>15</v>
      </c>
      <c r="S121" s="173">
        <v>1.3261656546310605E-2</v>
      </c>
      <c r="T121" s="158">
        <v>0</v>
      </c>
      <c r="U121" s="158">
        <v>0</v>
      </c>
      <c r="V121" s="158">
        <v>0.26012579711406619</v>
      </c>
      <c r="W121" s="158">
        <v>7.5920807306969623E-2</v>
      </c>
      <c r="X121" s="158">
        <v>5.6369295057348678E-3</v>
      </c>
      <c r="Y121" s="371">
        <v>0.35494519047308132</v>
      </c>
      <c r="Z121" s="158">
        <v>0</v>
      </c>
      <c r="AA121" s="173">
        <v>9.2135141213427055E-4</v>
      </c>
      <c r="AB121" s="158">
        <v>0.6441334581147844</v>
      </c>
      <c r="AC121" s="407">
        <v>0.64505480952691863</v>
      </c>
    </row>
    <row r="122" spans="1:29" s="368" customFormat="1" x14ac:dyDescent="0.25">
      <c r="A122" s="369">
        <v>7</v>
      </c>
      <c r="B122" s="201">
        <v>736</v>
      </c>
      <c r="C122" s="140" t="s">
        <v>73</v>
      </c>
      <c r="D122" s="164">
        <v>1363</v>
      </c>
      <c r="E122" s="164">
        <v>0</v>
      </c>
      <c r="F122" s="164">
        <v>0</v>
      </c>
      <c r="G122" s="164">
        <v>2789</v>
      </c>
      <c r="H122" s="239">
        <v>2789</v>
      </c>
      <c r="I122" s="159"/>
      <c r="J122" s="253">
        <v>1129.69</v>
      </c>
      <c r="K122" s="163">
        <v>405.05198996055935</v>
      </c>
      <c r="L122" s="156" t="s">
        <v>15</v>
      </c>
      <c r="M122" s="4">
        <v>395.22</v>
      </c>
      <c r="N122" s="162">
        <v>141.70670491215489</v>
      </c>
      <c r="O122" s="370"/>
      <c r="P122" s="297">
        <v>734.47</v>
      </c>
      <c r="Q122" s="162">
        <v>263.34528504840443</v>
      </c>
      <c r="R122" s="156" t="s">
        <v>15</v>
      </c>
      <c r="S122" s="173">
        <v>1.3605502394462196E-2</v>
      </c>
      <c r="T122" s="158">
        <v>0</v>
      </c>
      <c r="U122" s="158">
        <v>0</v>
      </c>
      <c r="V122" s="158">
        <v>0.32252210783489277</v>
      </c>
      <c r="W122" s="158">
        <v>1.3720578211721799E-2</v>
      </c>
      <c r="X122" s="158">
        <v>0</v>
      </c>
      <c r="Y122" s="371">
        <v>0.34984818844107674</v>
      </c>
      <c r="Z122" s="158">
        <v>0</v>
      </c>
      <c r="AA122" s="173">
        <v>8.0641591941151992E-3</v>
      </c>
      <c r="AB122" s="158">
        <v>0.64208765236480803</v>
      </c>
      <c r="AC122" s="407">
        <v>0.65015181155892321</v>
      </c>
    </row>
    <row r="123" spans="1:29" s="368" customFormat="1" x14ac:dyDescent="0.25">
      <c r="A123" s="369">
        <v>7</v>
      </c>
      <c r="B123" s="201">
        <v>389</v>
      </c>
      <c r="C123" s="140" t="s">
        <v>75</v>
      </c>
      <c r="D123" s="164">
        <v>6653</v>
      </c>
      <c r="E123" s="164">
        <v>0</v>
      </c>
      <c r="F123" s="164">
        <v>0</v>
      </c>
      <c r="G123" s="164">
        <v>13373</v>
      </c>
      <c r="H123" s="239">
        <v>13373</v>
      </c>
      <c r="I123" s="159"/>
      <c r="J123" s="253">
        <v>3674.35</v>
      </c>
      <c r="K123" s="163">
        <v>274.75884244372986</v>
      </c>
      <c r="L123" s="157"/>
      <c r="M123" s="4">
        <v>1278.01</v>
      </c>
      <c r="N123" s="162">
        <v>95.56643984147162</v>
      </c>
      <c r="O123" s="273"/>
      <c r="P123" s="297">
        <v>2396.34</v>
      </c>
      <c r="Q123" s="162">
        <v>179.19240260225831</v>
      </c>
      <c r="R123" s="157"/>
      <c r="S123" s="173">
        <v>2.0055247866969668E-2</v>
      </c>
      <c r="T123" s="160">
        <v>0</v>
      </c>
      <c r="U123" s="160">
        <v>1.6141630492468056E-2</v>
      </c>
      <c r="V123" s="160">
        <v>0.29380978948657582</v>
      </c>
      <c r="W123" s="160">
        <v>1.7812674350565407E-2</v>
      </c>
      <c r="X123" s="160">
        <v>0</v>
      </c>
      <c r="Y123" s="371">
        <v>0.34781934219657895</v>
      </c>
      <c r="Z123" s="160">
        <v>0</v>
      </c>
      <c r="AA123" s="173">
        <v>8.7797841795147439E-3</v>
      </c>
      <c r="AB123" s="160">
        <v>0.6434008736239063</v>
      </c>
      <c r="AC123" s="407">
        <v>0.65218065780342105</v>
      </c>
    </row>
    <row r="124" spans="1:29" s="368" customFormat="1" x14ac:dyDescent="0.25">
      <c r="A124" s="369">
        <v>7</v>
      </c>
      <c r="B124" s="201">
        <v>550</v>
      </c>
      <c r="C124" s="140" t="s">
        <v>77</v>
      </c>
      <c r="D124" s="164">
        <v>3614</v>
      </c>
      <c r="E124" s="164">
        <v>0</v>
      </c>
      <c r="F124" s="164">
        <v>1200</v>
      </c>
      <c r="G124" s="164">
        <v>3519</v>
      </c>
      <c r="H124" s="239">
        <v>4019</v>
      </c>
      <c r="I124" s="159" t="s">
        <v>13</v>
      </c>
      <c r="J124" s="253">
        <v>1702.06</v>
      </c>
      <c r="K124" s="163">
        <v>423.50335904453846</v>
      </c>
      <c r="L124" s="156" t="s">
        <v>15</v>
      </c>
      <c r="M124" s="4">
        <v>589.72</v>
      </c>
      <c r="N124" s="162">
        <v>146.73301816372233</v>
      </c>
      <c r="O124" s="370"/>
      <c r="P124" s="297">
        <v>1112.3399999999999</v>
      </c>
      <c r="Q124" s="162">
        <v>276.77034088081609</v>
      </c>
      <c r="R124" s="156" t="s">
        <v>15</v>
      </c>
      <c r="S124" s="173">
        <v>1.1392077835093946E-2</v>
      </c>
      <c r="T124" s="36">
        <v>0</v>
      </c>
      <c r="U124" s="36">
        <v>0</v>
      </c>
      <c r="V124" s="36">
        <v>0.33508219451723209</v>
      </c>
      <c r="W124" s="36">
        <v>0</v>
      </c>
      <c r="X124" s="36">
        <v>0</v>
      </c>
      <c r="Y124" s="371">
        <v>0.34647427235232603</v>
      </c>
      <c r="Z124" s="36">
        <v>0</v>
      </c>
      <c r="AA124" s="173">
        <v>0</v>
      </c>
      <c r="AB124" s="36">
        <v>0.65352572764767392</v>
      </c>
      <c r="AC124" s="407">
        <v>0.65352572764767392</v>
      </c>
    </row>
    <row r="125" spans="1:29" s="368" customFormat="1" x14ac:dyDescent="0.25">
      <c r="A125" s="398">
        <v>7</v>
      </c>
      <c r="B125" s="201">
        <v>958</v>
      </c>
      <c r="C125" s="140" t="s">
        <v>80</v>
      </c>
      <c r="D125" s="164">
        <v>1894</v>
      </c>
      <c r="E125" s="164">
        <v>10</v>
      </c>
      <c r="F125" s="164">
        <v>0</v>
      </c>
      <c r="G125" s="164">
        <v>4216</v>
      </c>
      <c r="H125" s="239">
        <v>4216</v>
      </c>
      <c r="I125" s="29"/>
      <c r="J125" s="253">
        <v>1825.37</v>
      </c>
      <c r="K125" s="163">
        <v>432.96252371916506</v>
      </c>
      <c r="L125" s="156" t="s">
        <v>15</v>
      </c>
      <c r="M125" s="4">
        <v>629.86</v>
      </c>
      <c r="N125" s="162">
        <v>149.39753320683113</v>
      </c>
      <c r="O125" s="370"/>
      <c r="P125" s="297">
        <v>1195.51</v>
      </c>
      <c r="Q125" s="162">
        <v>283.56499051233396</v>
      </c>
      <c r="R125" s="156" t="s">
        <v>15</v>
      </c>
      <c r="S125" s="173">
        <v>1.2726187019617941E-2</v>
      </c>
      <c r="T125" s="158">
        <v>0</v>
      </c>
      <c r="U125" s="158">
        <v>0</v>
      </c>
      <c r="V125" s="158">
        <v>0.31969956775886538</v>
      </c>
      <c r="W125" s="158">
        <v>1.2633055216202742E-2</v>
      </c>
      <c r="X125" s="158">
        <v>0</v>
      </c>
      <c r="Y125" s="371">
        <v>0.34505880999468602</v>
      </c>
      <c r="Z125" s="158">
        <v>0</v>
      </c>
      <c r="AA125" s="173">
        <v>1.5481792732432331E-2</v>
      </c>
      <c r="AB125" s="158">
        <v>0.6394593972728817</v>
      </c>
      <c r="AC125" s="407">
        <v>0.65494119000531403</v>
      </c>
    </row>
    <row r="126" spans="1:29" s="368" customFormat="1" x14ac:dyDescent="0.25">
      <c r="A126" s="369">
        <v>7</v>
      </c>
      <c r="B126" s="201">
        <v>567</v>
      </c>
      <c r="C126" s="140" t="s">
        <v>83</v>
      </c>
      <c r="D126" s="164">
        <v>2937</v>
      </c>
      <c r="E126" s="164">
        <v>48</v>
      </c>
      <c r="F126" s="164">
        <v>775</v>
      </c>
      <c r="G126" s="164">
        <v>4385</v>
      </c>
      <c r="H126" s="239">
        <v>4707.916666666667</v>
      </c>
      <c r="I126" s="159" t="s">
        <v>13</v>
      </c>
      <c r="J126" s="253">
        <v>1854.58</v>
      </c>
      <c r="K126" s="163">
        <v>393.92795822639164</v>
      </c>
      <c r="L126" s="157"/>
      <c r="M126" s="275">
        <v>623.85</v>
      </c>
      <c r="N126" s="162">
        <v>132.51084166740418</v>
      </c>
      <c r="O126" s="290"/>
      <c r="P126" s="304">
        <v>1230.73</v>
      </c>
      <c r="Q126" s="162">
        <v>261.41711655898752</v>
      </c>
      <c r="R126" s="157"/>
      <c r="S126" s="160">
        <v>1.3027208316707827E-2</v>
      </c>
      <c r="T126" s="160">
        <v>0</v>
      </c>
      <c r="U126" s="160">
        <v>2.4965221236075013E-2</v>
      </c>
      <c r="V126" s="160">
        <v>0.29524204941280502</v>
      </c>
      <c r="W126" s="160">
        <v>0</v>
      </c>
      <c r="X126" s="160">
        <v>3.1489609507273884E-3</v>
      </c>
      <c r="Y126" s="371">
        <v>0.33638343991631525</v>
      </c>
      <c r="Z126" s="160">
        <v>0</v>
      </c>
      <c r="AA126" s="160">
        <v>5.9312620647262456E-5</v>
      </c>
      <c r="AB126" s="160">
        <v>0.66355724746303746</v>
      </c>
      <c r="AC126" s="407">
        <v>0.66361656008368475</v>
      </c>
    </row>
    <row r="127" spans="1:29" s="368" customFormat="1" x14ac:dyDescent="0.25">
      <c r="A127" s="369">
        <v>7</v>
      </c>
      <c r="B127" s="201">
        <v>971</v>
      </c>
      <c r="C127" s="140" t="s">
        <v>84</v>
      </c>
      <c r="D127" s="164">
        <v>5953</v>
      </c>
      <c r="E127" s="164">
        <v>248</v>
      </c>
      <c r="F127" s="164">
        <v>0</v>
      </c>
      <c r="G127" s="164">
        <v>15628</v>
      </c>
      <c r="H127" s="239">
        <v>15628</v>
      </c>
      <c r="I127" s="159"/>
      <c r="J127" s="253">
        <v>4133.79</v>
      </c>
      <c r="K127" s="163">
        <v>264.51177373944199</v>
      </c>
      <c r="L127" s="156" t="s">
        <v>47</v>
      </c>
      <c r="M127" s="4">
        <v>1385.13</v>
      </c>
      <c r="N127" s="162">
        <v>88.63130278986435</v>
      </c>
      <c r="O127" s="370"/>
      <c r="P127" s="297">
        <v>2748.66</v>
      </c>
      <c r="Q127" s="162">
        <v>175.88047094957767</v>
      </c>
      <c r="R127" s="155" t="s">
        <v>47</v>
      </c>
      <c r="S127" s="173">
        <v>2.0830763052791749E-2</v>
      </c>
      <c r="T127" s="158">
        <v>0</v>
      </c>
      <c r="U127" s="158">
        <v>0</v>
      </c>
      <c r="V127" s="158">
        <v>0.25177863413477702</v>
      </c>
      <c r="W127" s="158">
        <v>6.2465679195121193E-2</v>
      </c>
      <c r="X127" s="158">
        <v>0</v>
      </c>
      <c r="Y127" s="371">
        <v>0.33507507638268996</v>
      </c>
      <c r="Z127" s="158">
        <v>0</v>
      </c>
      <c r="AA127" s="173">
        <v>4.2696895584923272E-3</v>
      </c>
      <c r="AB127" s="158">
        <v>0.66065523405881776</v>
      </c>
      <c r="AC127" s="407">
        <v>0.66492492361731004</v>
      </c>
    </row>
    <row r="128" spans="1:29" s="368" customFormat="1" x14ac:dyDescent="0.25">
      <c r="A128" s="398">
        <v>7</v>
      </c>
      <c r="B128" s="201">
        <v>361</v>
      </c>
      <c r="C128" s="140" t="s">
        <v>89</v>
      </c>
      <c r="D128" s="164">
        <v>8089</v>
      </c>
      <c r="E128" s="164">
        <v>0</v>
      </c>
      <c r="F128" s="164">
        <v>0</v>
      </c>
      <c r="G128" s="164">
        <v>23033</v>
      </c>
      <c r="H128" s="239">
        <v>23033</v>
      </c>
      <c r="I128" s="323"/>
      <c r="J128" s="253">
        <v>8753.5400000000009</v>
      </c>
      <c r="K128" s="163">
        <v>380.04341596839322</v>
      </c>
      <c r="L128" s="157" t="s">
        <v>15</v>
      </c>
      <c r="M128" s="275">
        <v>2895.09</v>
      </c>
      <c r="N128" s="162">
        <v>125.69313593539705</v>
      </c>
      <c r="O128" s="276"/>
      <c r="P128" s="305">
        <v>5858.45</v>
      </c>
      <c r="Q128" s="162">
        <v>254.35028003299615</v>
      </c>
      <c r="R128" s="157" t="s">
        <v>15</v>
      </c>
      <c r="S128" s="158">
        <v>1.4498134469026244E-2</v>
      </c>
      <c r="T128" s="158">
        <v>0</v>
      </c>
      <c r="U128" s="158">
        <v>4.4932678664860157E-2</v>
      </c>
      <c r="V128" s="158">
        <v>0.18628006497942542</v>
      </c>
      <c r="W128" s="158">
        <v>8.1955414609403726E-2</v>
      </c>
      <c r="X128" s="158">
        <v>3.0673304742995402E-3</v>
      </c>
      <c r="Y128" s="371">
        <v>0.33073362319701505</v>
      </c>
      <c r="Z128" s="158">
        <v>0</v>
      </c>
      <c r="AA128" s="158">
        <v>1.9215083269168815E-3</v>
      </c>
      <c r="AB128" s="158">
        <v>0.66734486847606789</v>
      </c>
      <c r="AC128" s="407">
        <v>0.66926637680298473</v>
      </c>
    </row>
    <row r="129" spans="1:29" s="368" customFormat="1" x14ac:dyDescent="0.25">
      <c r="A129" s="369">
        <v>7</v>
      </c>
      <c r="B129" s="201">
        <v>194</v>
      </c>
      <c r="C129" s="140" t="s">
        <v>91</v>
      </c>
      <c r="D129" s="164">
        <v>1333</v>
      </c>
      <c r="E129" s="164">
        <v>0</v>
      </c>
      <c r="F129" s="164">
        <v>0</v>
      </c>
      <c r="G129" s="164">
        <v>3439</v>
      </c>
      <c r="H129" s="239">
        <v>3439</v>
      </c>
      <c r="I129" s="159"/>
      <c r="J129" s="253">
        <v>1338.75</v>
      </c>
      <c r="K129" s="163">
        <v>389.28467577784238</v>
      </c>
      <c r="L129" s="157" t="s">
        <v>15</v>
      </c>
      <c r="M129" s="4">
        <v>440.73</v>
      </c>
      <c r="N129" s="162">
        <v>128.15644082582148</v>
      </c>
      <c r="O129" s="370"/>
      <c r="P129" s="297">
        <v>898.02</v>
      </c>
      <c r="Q129" s="162">
        <v>261.12823495202093</v>
      </c>
      <c r="R129" s="157" t="s">
        <v>15</v>
      </c>
      <c r="S129" s="173">
        <v>1.4154995331465919E-2</v>
      </c>
      <c r="T129" s="158">
        <v>0</v>
      </c>
      <c r="U129" s="158">
        <v>9.4117647058823532E-4</v>
      </c>
      <c r="V129" s="158">
        <v>0.18581512605042017</v>
      </c>
      <c r="W129" s="158">
        <v>0.12176283846872081</v>
      </c>
      <c r="X129" s="158">
        <v>6.5359477124183009E-3</v>
      </c>
      <c r="Y129" s="371">
        <v>0.3292100840336134</v>
      </c>
      <c r="Z129" s="158">
        <v>0</v>
      </c>
      <c r="AA129" s="173">
        <v>1.9122315592903828E-3</v>
      </c>
      <c r="AB129" s="158">
        <v>0.66887768440709616</v>
      </c>
      <c r="AC129" s="407">
        <v>0.6707899159663866</v>
      </c>
    </row>
    <row r="130" spans="1:29" s="368" customFormat="1" x14ac:dyDescent="0.25">
      <c r="A130" s="369">
        <v>7</v>
      </c>
      <c r="B130" s="201">
        <v>216</v>
      </c>
      <c r="C130" s="140" t="s">
        <v>96</v>
      </c>
      <c r="D130" s="164">
        <v>5359</v>
      </c>
      <c r="E130" s="164">
        <v>541</v>
      </c>
      <c r="F130" s="164">
        <v>0</v>
      </c>
      <c r="G130" s="164">
        <v>10500</v>
      </c>
      <c r="H130" s="239">
        <v>10500</v>
      </c>
      <c r="I130" s="159"/>
      <c r="J130" s="253">
        <v>4184.13</v>
      </c>
      <c r="K130" s="163">
        <v>398.48857142857139</v>
      </c>
      <c r="L130" s="156" t="s">
        <v>15</v>
      </c>
      <c r="M130" s="4">
        <v>1359.43</v>
      </c>
      <c r="N130" s="162">
        <v>129.46952380952382</v>
      </c>
      <c r="O130" s="370"/>
      <c r="P130" s="297">
        <v>2824.7</v>
      </c>
      <c r="Q130" s="162">
        <v>269.01904761904763</v>
      </c>
      <c r="R130" s="156" t="s">
        <v>15</v>
      </c>
      <c r="S130" s="173">
        <v>1.3828442232913412E-2</v>
      </c>
      <c r="T130" s="158">
        <v>0</v>
      </c>
      <c r="U130" s="158">
        <v>9.595782157820143E-3</v>
      </c>
      <c r="V130" s="158">
        <v>0.22268906558830628</v>
      </c>
      <c r="W130" s="158">
        <v>7.878818296754643E-2</v>
      </c>
      <c r="X130" s="158">
        <v>0</v>
      </c>
      <c r="Y130" s="371">
        <v>0.32490147294658628</v>
      </c>
      <c r="Z130" s="158">
        <v>0</v>
      </c>
      <c r="AA130" s="173">
        <v>0</v>
      </c>
      <c r="AB130" s="158">
        <v>0.67509852705341367</v>
      </c>
      <c r="AC130" s="407">
        <v>0.67509852705341367</v>
      </c>
    </row>
    <row r="131" spans="1:29" s="368" customFormat="1" x14ac:dyDescent="0.25">
      <c r="A131" s="369">
        <v>7</v>
      </c>
      <c r="B131" s="201">
        <v>152</v>
      </c>
      <c r="C131" s="140" t="s">
        <v>97</v>
      </c>
      <c r="D131" s="164">
        <v>3120</v>
      </c>
      <c r="E131" s="164">
        <v>13</v>
      </c>
      <c r="F131" s="164">
        <v>0</v>
      </c>
      <c r="G131" s="164">
        <v>6390</v>
      </c>
      <c r="H131" s="239">
        <v>6390</v>
      </c>
      <c r="I131" s="159"/>
      <c r="J131" s="253">
        <v>1695.67</v>
      </c>
      <c r="K131" s="163">
        <v>265.36306729264476</v>
      </c>
      <c r="L131" s="156"/>
      <c r="M131" s="4">
        <v>550.47</v>
      </c>
      <c r="N131" s="162">
        <v>86.145539906103295</v>
      </c>
      <c r="O131" s="370"/>
      <c r="P131" s="297">
        <v>1145.2</v>
      </c>
      <c r="Q131" s="162">
        <v>179.21752738654149</v>
      </c>
      <c r="R131" s="155"/>
      <c r="S131" s="173">
        <v>2.0764653499796542E-2</v>
      </c>
      <c r="T131" s="158">
        <v>0</v>
      </c>
      <c r="U131" s="158">
        <v>0</v>
      </c>
      <c r="V131" s="158">
        <v>0.30386808754061817</v>
      </c>
      <c r="W131" s="158">
        <v>0</v>
      </c>
      <c r="X131" s="158">
        <v>0</v>
      </c>
      <c r="Y131" s="371">
        <v>0.32463274104041473</v>
      </c>
      <c r="Z131" s="158">
        <v>0</v>
      </c>
      <c r="AA131" s="173">
        <v>0</v>
      </c>
      <c r="AB131" s="158">
        <v>0.67536725895958527</v>
      </c>
      <c r="AC131" s="407">
        <v>0.67536725895958527</v>
      </c>
    </row>
    <row r="132" spans="1:29" s="368" customFormat="1" x14ac:dyDescent="0.25">
      <c r="A132" s="369">
        <v>7</v>
      </c>
      <c r="B132" s="201">
        <v>552</v>
      </c>
      <c r="C132" s="140" t="s">
        <v>98</v>
      </c>
      <c r="D132" s="164">
        <v>1574</v>
      </c>
      <c r="E132" s="164">
        <v>1</v>
      </c>
      <c r="F132" s="164">
        <v>360</v>
      </c>
      <c r="G132" s="164">
        <v>2600</v>
      </c>
      <c r="H132" s="239">
        <v>2750</v>
      </c>
      <c r="I132" s="159" t="s">
        <v>13</v>
      </c>
      <c r="J132" s="253">
        <v>912.83</v>
      </c>
      <c r="K132" s="163">
        <v>331.93818181818187</v>
      </c>
      <c r="L132" s="157"/>
      <c r="M132" s="275">
        <v>295.56</v>
      </c>
      <c r="N132" s="162">
        <v>107.47636363636363</v>
      </c>
      <c r="O132" s="276"/>
      <c r="P132" s="305">
        <v>617.27</v>
      </c>
      <c r="Q132" s="162">
        <v>224.46181818181819</v>
      </c>
      <c r="R132" s="157"/>
      <c r="S132" s="158">
        <v>1.5698432347753689E-2</v>
      </c>
      <c r="T132" s="158">
        <v>0</v>
      </c>
      <c r="U132" s="158">
        <v>1.369367790278584E-2</v>
      </c>
      <c r="V132" s="158">
        <v>0.2878849292858473</v>
      </c>
      <c r="W132" s="158">
        <v>3.4836716584687182E-3</v>
      </c>
      <c r="X132" s="158">
        <v>3.0235640809351135E-3</v>
      </c>
      <c r="Y132" s="371">
        <v>0.32378427527579068</v>
      </c>
      <c r="Z132" s="158">
        <v>0</v>
      </c>
      <c r="AA132" s="158">
        <v>6.0252182772257707E-4</v>
      </c>
      <c r="AB132" s="158">
        <v>0.67561320289648674</v>
      </c>
      <c r="AC132" s="407">
        <v>0.67621572472420932</v>
      </c>
    </row>
    <row r="133" spans="1:29" s="368" customFormat="1" x14ac:dyDescent="0.25">
      <c r="A133" s="369">
        <v>7</v>
      </c>
      <c r="B133" s="201">
        <v>547</v>
      </c>
      <c r="C133" s="140" t="s">
        <v>99</v>
      </c>
      <c r="D133" s="164">
        <v>1728</v>
      </c>
      <c r="E133" s="164">
        <v>0</v>
      </c>
      <c r="F133" s="164">
        <v>590</v>
      </c>
      <c r="G133" s="164">
        <v>3280</v>
      </c>
      <c r="H133" s="239">
        <v>3525.8333333333335</v>
      </c>
      <c r="I133" s="159" t="s">
        <v>13</v>
      </c>
      <c r="J133" s="253">
        <v>1213.08</v>
      </c>
      <c r="K133" s="163">
        <v>344.05483337272506</v>
      </c>
      <c r="L133" s="156"/>
      <c r="M133" s="4">
        <v>390.32</v>
      </c>
      <c r="N133" s="162">
        <v>110.70290711415741</v>
      </c>
      <c r="O133" s="370"/>
      <c r="P133" s="297">
        <v>822.76</v>
      </c>
      <c r="Q133" s="162">
        <v>233.35192625856772</v>
      </c>
      <c r="R133" s="155"/>
      <c r="S133" s="173">
        <v>1.4895967289873711E-2</v>
      </c>
      <c r="T133" s="158">
        <v>0</v>
      </c>
      <c r="U133" s="158">
        <v>0</v>
      </c>
      <c r="V133" s="158">
        <v>0.29255284070300391</v>
      </c>
      <c r="W133" s="158">
        <v>1.4310680251920732E-2</v>
      </c>
      <c r="X133" s="158">
        <v>0</v>
      </c>
      <c r="Y133" s="371">
        <v>0.32175948824479833</v>
      </c>
      <c r="Z133" s="158">
        <v>0</v>
      </c>
      <c r="AA133" s="173">
        <v>5.9765225706466191E-3</v>
      </c>
      <c r="AB133" s="158">
        <v>0.6722639891845551</v>
      </c>
      <c r="AC133" s="407">
        <v>0.67824051175520172</v>
      </c>
    </row>
    <row r="134" spans="1:29" s="368" customFormat="1" x14ac:dyDescent="0.25">
      <c r="A134" s="369">
        <v>7</v>
      </c>
      <c r="B134" s="201">
        <v>282</v>
      </c>
      <c r="C134" s="140" t="s">
        <v>101</v>
      </c>
      <c r="D134" s="164">
        <v>1399</v>
      </c>
      <c r="E134" s="164">
        <v>1</v>
      </c>
      <c r="F134" s="164">
        <v>140</v>
      </c>
      <c r="G134" s="164">
        <v>3086</v>
      </c>
      <c r="H134" s="239">
        <v>3144.3333333333335</v>
      </c>
      <c r="I134" s="159" t="s">
        <v>13</v>
      </c>
      <c r="J134" s="253">
        <v>1092.69</v>
      </c>
      <c r="K134" s="163">
        <v>347.51086610834301</v>
      </c>
      <c r="L134" s="157"/>
      <c r="M134" s="4">
        <v>346.84</v>
      </c>
      <c r="N134" s="162">
        <v>110.30637124986747</v>
      </c>
      <c r="O134" s="370"/>
      <c r="P134" s="297">
        <v>745.85</v>
      </c>
      <c r="Q134" s="162">
        <v>237.20449485847556</v>
      </c>
      <c r="R134" s="157"/>
      <c r="S134" s="173">
        <v>1.5557935004438587E-2</v>
      </c>
      <c r="T134" s="158">
        <v>0</v>
      </c>
      <c r="U134" s="158">
        <v>0</v>
      </c>
      <c r="V134" s="158">
        <v>0.23531834280537023</v>
      </c>
      <c r="W134" s="158">
        <v>6.6542203186631149E-2</v>
      </c>
      <c r="X134" s="158">
        <v>0</v>
      </c>
      <c r="Y134" s="371">
        <v>0.31741848099643999</v>
      </c>
      <c r="Z134" s="158">
        <v>0</v>
      </c>
      <c r="AA134" s="173">
        <v>0</v>
      </c>
      <c r="AB134" s="158">
        <v>0.68258151900356001</v>
      </c>
      <c r="AC134" s="407">
        <v>0.68258151900356001</v>
      </c>
    </row>
    <row r="135" spans="1:29" s="368" customFormat="1" x14ac:dyDescent="0.25">
      <c r="A135" s="369">
        <v>7</v>
      </c>
      <c r="B135" s="201">
        <v>358</v>
      </c>
      <c r="C135" s="140" t="s">
        <v>107</v>
      </c>
      <c r="D135" s="164">
        <v>2560</v>
      </c>
      <c r="E135" s="164">
        <v>24</v>
      </c>
      <c r="F135" s="164">
        <v>36</v>
      </c>
      <c r="G135" s="164">
        <v>6750</v>
      </c>
      <c r="H135" s="239">
        <v>6765</v>
      </c>
      <c r="I135" s="159" t="s">
        <v>13</v>
      </c>
      <c r="J135" s="253">
        <v>1966.26</v>
      </c>
      <c r="K135" s="163">
        <v>290.65188470066516</v>
      </c>
      <c r="L135" s="157"/>
      <c r="M135" s="4">
        <v>608.16</v>
      </c>
      <c r="N135" s="162">
        <v>89.898004434589794</v>
      </c>
      <c r="O135" s="370"/>
      <c r="P135" s="297">
        <v>1358.1</v>
      </c>
      <c r="Q135" s="162">
        <v>200.75388026607538</v>
      </c>
      <c r="R135" s="157"/>
      <c r="S135" s="173">
        <v>1.891408053868766E-2</v>
      </c>
      <c r="T135" s="158">
        <v>0</v>
      </c>
      <c r="U135" s="158">
        <v>0.10476742648479855</v>
      </c>
      <c r="V135" s="158">
        <v>0.18561634778716957</v>
      </c>
      <c r="W135" s="158">
        <v>0</v>
      </c>
      <c r="X135" s="158">
        <v>0</v>
      </c>
      <c r="Y135" s="371">
        <v>0.30929785481065575</v>
      </c>
      <c r="Z135" s="158">
        <v>0</v>
      </c>
      <c r="AA135" s="173">
        <v>0</v>
      </c>
      <c r="AB135" s="158">
        <v>0.69070214518934414</v>
      </c>
      <c r="AC135" s="407">
        <v>0.69070214518934414</v>
      </c>
    </row>
    <row r="136" spans="1:29" s="368" customFormat="1" x14ac:dyDescent="0.25">
      <c r="A136" s="369">
        <v>7</v>
      </c>
      <c r="B136" s="201">
        <v>212</v>
      </c>
      <c r="C136" s="140" t="s">
        <v>55</v>
      </c>
      <c r="D136" s="164">
        <v>5110</v>
      </c>
      <c r="E136" s="164">
        <v>0</v>
      </c>
      <c r="F136" s="164">
        <v>766</v>
      </c>
      <c r="G136" s="164">
        <v>11242</v>
      </c>
      <c r="H136" s="239">
        <v>11561.166666666666</v>
      </c>
      <c r="I136" s="159" t="s">
        <v>13</v>
      </c>
      <c r="J136" s="253">
        <v>2657.71</v>
      </c>
      <c r="K136" s="163">
        <v>229.88250897400783</v>
      </c>
      <c r="L136" s="156"/>
      <c r="M136" s="4">
        <v>820.44</v>
      </c>
      <c r="N136" s="162">
        <v>70.965156342352998</v>
      </c>
      <c r="O136" s="370"/>
      <c r="P136" s="297">
        <v>1837.27</v>
      </c>
      <c r="Q136" s="162">
        <v>158.91735263165484</v>
      </c>
      <c r="R136" s="155"/>
      <c r="S136" s="173">
        <v>2.3305778282807377E-2</v>
      </c>
      <c r="T136" s="158">
        <v>0</v>
      </c>
      <c r="U136" s="158">
        <v>0</v>
      </c>
      <c r="V136" s="158">
        <v>0.28539607406376166</v>
      </c>
      <c r="W136" s="158">
        <v>0</v>
      </c>
      <c r="X136" s="158">
        <v>0</v>
      </c>
      <c r="Y136" s="371">
        <v>0.30870185234656905</v>
      </c>
      <c r="Z136" s="158">
        <v>0</v>
      </c>
      <c r="AA136" s="173">
        <v>3.8378905147664717E-3</v>
      </c>
      <c r="AB136" s="158">
        <v>0.68746025713866443</v>
      </c>
      <c r="AC136" s="407">
        <v>0.69129814765343089</v>
      </c>
    </row>
    <row r="137" spans="1:29" s="368" customFormat="1" x14ac:dyDescent="0.25">
      <c r="A137" s="369">
        <v>7</v>
      </c>
      <c r="B137" s="201">
        <v>128</v>
      </c>
      <c r="C137" s="140" t="s">
        <v>111</v>
      </c>
      <c r="D137" s="164">
        <v>1407</v>
      </c>
      <c r="E137" s="164">
        <v>2</v>
      </c>
      <c r="F137" s="164">
        <v>83</v>
      </c>
      <c r="G137" s="164">
        <v>3500</v>
      </c>
      <c r="H137" s="239">
        <v>3534.5833333333335</v>
      </c>
      <c r="I137" s="159" t="s">
        <v>13</v>
      </c>
      <c r="J137" s="253">
        <v>1047.17</v>
      </c>
      <c r="K137" s="163">
        <v>296.26405752681836</v>
      </c>
      <c r="L137" s="157"/>
      <c r="M137" s="4">
        <v>316.08999999999997</v>
      </c>
      <c r="N137" s="162">
        <v>89.427796770010602</v>
      </c>
      <c r="O137" s="370"/>
      <c r="P137" s="297">
        <v>731.08</v>
      </c>
      <c r="Q137" s="162">
        <v>206.83626075680775</v>
      </c>
      <c r="R137" s="157"/>
      <c r="S137" s="173">
        <v>1.8421077761967969E-2</v>
      </c>
      <c r="T137" s="36">
        <v>0</v>
      </c>
      <c r="U137" s="36">
        <v>0</v>
      </c>
      <c r="V137" s="36">
        <v>0.28343057956205775</v>
      </c>
      <c r="W137" s="36">
        <v>0</v>
      </c>
      <c r="X137" s="36">
        <v>0</v>
      </c>
      <c r="Y137" s="371">
        <v>0.30185165732402575</v>
      </c>
      <c r="Z137" s="36">
        <v>0</v>
      </c>
      <c r="AA137" s="173">
        <v>0</v>
      </c>
      <c r="AB137" s="36">
        <v>0.69814834267597425</v>
      </c>
      <c r="AC137" s="407">
        <v>0.69814834267597425</v>
      </c>
    </row>
    <row r="138" spans="1:29" s="368" customFormat="1" x14ac:dyDescent="0.25">
      <c r="A138" s="398">
        <v>7</v>
      </c>
      <c r="B138" s="201">
        <v>236</v>
      </c>
      <c r="C138" s="140" t="s">
        <v>120</v>
      </c>
      <c r="D138" s="164">
        <v>5430</v>
      </c>
      <c r="E138" s="164">
        <v>360</v>
      </c>
      <c r="F138" s="164">
        <v>0</v>
      </c>
      <c r="G138" s="164">
        <v>15432</v>
      </c>
      <c r="H138" s="239">
        <v>15432</v>
      </c>
      <c r="I138" s="159"/>
      <c r="J138" s="253">
        <v>6121.93</v>
      </c>
      <c r="K138" s="163">
        <v>396.7036029030586</v>
      </c>
      <c r="L138" s="157"/>
      <c r="M138" s="4">
        <v>1737.88</v>
      </c>
      <c r="N138" s="162">
        <v>112.61534473820633</v>
      </c>
      <c r="O138" s="370"/>
      <c r="P138" s="297">
        <v>4384.05</v>
      </c>
      <c r="Q138" s="162">
        <v>284.08825816485228</v>
      </c>
      <c r="R138" s="157"/>
      <c r="S138" s="173">
        <v>1.388941069237969E-2</v>
      </c>
      <c r="T138" s="158">
        <v>0</v>
      </c>
      <c r="U138" s="158">
        <v>2.2378563622909766E-3</v>
      </c>
      <c r="V138" s="158">
        <v>0.18577311403429964</v>
      </c>
      <c r="W138" s="158">
        <v>7.8391945023873186E-2</v>
      </c>
      <c r="X138" s="158">
        <v>3.5854705950574407E-3</v>
      </c>
      <c r="Y138" s="371">
        <v>0.28387779670790092</v>
      </c>
      <c r="Z138" s="158">
        <v>0</v>
      </c>
      <c r="AA138" s="173">
        <v>0</v>
      </c>
      <c r="AB138" s="158">
        <v>0.71612220329209908</v>
      </c>
      <c r="AC138" s="407">
        <v>0.71612220329209908</v>
      </c>
    </row>
    <row r="139" spans="1:29" s="368" customFormat="1" x14ac:dyDescent="0.25">
      <c r="A139" s="398">
        <v>7</v>
      </c>
      <c r="B139" s="201">
        <v>331</v>
      </c>
      <c r="C139" s="140" t="s">
        <v>123</v>
      </c>
      <c r="D139" s="164">
        <v>3429</v>
      </c>
      <c r="E139" s="164">
        <v>2</v>
      </c>
      <c r="F139" s="164">
        <v>418</v>
      </c>
      <c r="G139" s="164">
        <v>6912</v>
      </c>
      <c r="H139" s="239">
        <v>7086.166666666667</v>
      </c>
      <c r="I139" s="159" t="s">
        <v>13</v>
      </c>
      <c r="J139" s="253">
        <v>2622.58</v>
      </c>
      <c r="K139" s="163">
        <v>370.09854881576774</v>
      </c>
      <c r="L139" s="156"/>
      <c r="M139" s="4">
        <v>737.09</v>
      </c>
      <c r="N139" s="162">
        <v>104.01815744290518</v>
      </c>
      <c r="O139" s="370"/>
      <c r="P139" s="297">
        <v>1885.49</v>
      </c>
      <c r="Q139" s="162">
        <v>266.08039137286261</v>
      </c>
      <c r="R139" s="155"/>
      <c r="S139" s="173">
        <v>1.4523865811529106E-2</v>
      </c>
      <c r="T139" s="158">
        <v>0</v>
      </c>
      <c r="U139" s="158">
        <v>2.3717103005437392E-3</v>
      </c>
      <c r="V139" s="158">
        <v>0.26313401307109796</v>
      </c>
      <c r="W139" s="158">
        <v>1.0257075093991414E-3</v>
      </c>
      <c r="X139" s="158">
        <v>0</v>
      </c>
      <c r="Y139" s="371">
        <v>0.2810552966925699</v>
      </c>
      <c r="Z139" s="158">
        <v>0</v>
      </c>
      <c r="AA139" s="173">
        <v>5.3763850864415957E-4</v>
      </c>
      <c r="AB139" s="158">
        <v>0.71840706479878591</v>
      </c>
      <c r="AC139" s="407">
        <v>0.7189447033074301</v>
      </c>
    </row>
    <row r="140" spans="1:29" s="368" customFormat="1" x14ac:dyDescent="0.25">
      <c r="A140" s="369">
        <v>7</v>
      </c>
      <c r="B140" s="201">
        <v>218</v>
      </c>
      <c r="C140" s="140" t="s">
        <v>125</v>
      </c>
      <c r="D140" s="164">
        <v>3966</v>
      </c>
      <c r="E140" s="164">
        <v>4</v>
      </c>
      <c r="F140" s="164">
        <v>65</v>
      </c>
      <c r="G140" s="164">
        <v>9326</v>
      </c>
      <c r="H140" s="239">
        <v>9353.0833333333339</v>
      </c>
      <c r="I140" s="159" t="s">
        <v>13</v>
      </c>
      <c r="J140" s="253">
        <v>3015.67</v>
      </c>
      <c r="K140" s="163">
        <v>322.42522519311814</v>
      </c>
      <c r="L140" s="156"/>
      <c r="M140" s="4">
        <v>847.09</v>
      </c>
      <c r="N140" s="162">
        <v>90.567994511613819</v>
      </c>
      <c r="O140" s="370"/>
      <c r="P140" s="297">
        <v>2168.58</v>
      </c>
      <c r="Q140" s="162">
        <v>231.85723068150429</v>
      </c>
      <c r="R140" s="155"/>
      <c r="S140" s="173">
        <v>1.7040989232906784E-2</v>
      </c>
      <c r="T140" s="158">
        <v>0</v>
      </c>
      <c r="U140" s="158">
        <v>6.6320253873931825E-2</v>
      </c>
      <c r="V140" s="158">
        <v>0.19753487616350596</v>
      </c>
      <c r="W140" s="158">
        <v>0</v>
      </c>
      <c r="X140" s="158">
        <v>0</v>
      </c>
      <c r="Y140" s="371">
        <v>0.28089611927034458</v>
      </c>
      <c r="Z140" s="158">
        <v>0</v>
      </c>
      <c r="AA140" s="173">
        <v>5.5211611350048243E-3</v>
      </c>
      <c r="AB140" s="158">
        <v>0.71358271959465058</v>
      </c>
      <c r="AC140" s="407">
        <v>0.71910388072965536</v>
      </c>
    </row>
    <row r="141" spans="1:29" s="368" customFormat="1" x14ac:dyDescent="0.25">
      <c r="A141" s="369">
        <v>7</v>
      </c>
      <c r="B141" s="201">
        <v>556</v>
      </c>
      <c r="C141" s="140" t="s">
        <v>127</v>
      </c>
      <c r="D141" s="164">
        <v>3051</v>
      </c>
      <c r="E141" s="164">
        <v>0</v>
      </c>
      <c r="F141" s="164">
        <v>0</v>
      </c>
      <c r="G141" s="164">
        <v>7222</v>
      </c>
      <c r="H141" s="239">
        <v>7222</v>
      </c>
      <c r="I141" s="29"/>
      <c r="J141" s="253">
        <v>2652.71</v>
      </c>
      <c r="K141" s="163">
        <v>367.30960952644699</v>
      </c>
      <c r="L141" s="156" t="s">
        <v>26</v>
      </c>
      <c r="M141" s="4">
        <v>740.39</v>
      </c>
      <c r="N141" s="162">
        <v>102.51869288285793</v>
      </c>
      <c r="O141" s="370"/>
      <c r="P141" s="297">
        <v>1912.32</v>
      </c>
      <c r="Q141" s="162">
        <v>264.79091664358901</v>
      </c>
      <c r="R141" s="155" t="s">
        <v>26</v>
      </c>
      <c r="S141" s="173">
        <v>1.4999754967561474E-2</v>
      </c>
      <c r="T141" s="158">
        <v>0</v>
      </c>
      <c r="U141" s="158">
        <v>1.6209838240893275E-2</v>
      </c>
      <c r="V141" s="158">
        <v>0.24789743319096322</v>
      </c>
      <c r="W141" s="158">
        <v>0</v>
      </c>
      <c r="X141" s="158">
        <v>0</v>
      </c>
      <c r="Y141" s="371">
        <v>0.27910702639941798</v>
      </c>
      <c r="Z141" s="158">
        <v>0</v>
      </c>
      <c r="AA141" s="173">
        <v>1.9979568064356825E-3</v>
      </c>
      <c r="AB141" s="158">
        <v>0.71889501679414636</v>
      </c>
      <c r="AC141" s="407">
        <v>0.72089297360058202</v>
      </c>
    </row>
    <row r="142" spans="1:29" s="368" customFormat="1" x14ac:dyDescent="0.25">
      <c r="A142" s="369">
        <v>7</v>
      </c>
      <c r="B142" s="201">
        <v>434</v>
      </c>
      <c r="C142" s="140" t="s">
        <v>132</v>
      </c>
      <c r="D142" s="164">
        <v>2836</v>
      </c>
      <c r="E142" s="164">
        <v>30</v>
      </c>
      <c r="F142" s="164">
        <v>0</v>
      </c>
      <c r="G142" s="164">
        <v>6194</v>
      </c>
      <c r="H142" s="239">
        <v>6194</v>
      </c>
      <c r="I142" s="159"/>
      <c r="J142" s="253">
        <v>1506.82</v>
      </c>
      <c r="K142" s="163">
        <v>243.27090732967389</v>
      </c>
      <c r="L142" s="157"/>
      <c r="M142" s="275">
        <v>404.51</v>
      </c>
      <c r="N142" s="162">
        <v>65.306748466257673</v>
      </c>
      <c r="O142" s="276"/>
      <c r="P142" s="305">
        <v>1102.31</v>
      </c>
      <c r="Q142" s="162">
        <v>177.9641588634162</v>
      </c>
      <c r="R142" s="157"/>
      <c r="S142" s="158">
        <v>2.2650349743167732E-2</v>
      </c>
      <c r="T142" s="158">
        <v>0</v>
      </c>
      <c r="U142" s="158">
        <v>7.300142020944771E-3</v>
      </c>
      <c r="V142" s="158">
        <v>0.23850227631701199</v>
      </c>
      <c r="W142" s="158">
        <v>0</v>
      </c>
      <c r="X142" s="158">
        <v>0</v>
      </c>
      <c r="Y142" s="371">
        <v>0.2684527680811245</v>
      </c>
      <c r="Z142" s="158">
        <v>0</v>
      </c>
      <c r="AA142" s="158">
        <v>0</v>
      </c>
      <c r="AB142" s="158">
        <v>0.7315472319188755</v>
      </c>
      <c r="AC142" s="407">
        <v>0.7315472319188755</v>
      </c>
    </row>
    <row r="143" spans="1:29" s="368" customFormat="1" x14ac:dyDescent="0.25">
      <c r="A143" s="398">
        <v>7</v>
      </c>
      <c r="B143" s="201">
        <v>192</v>
      </c>
      <c r="C143" s="140" t="s">
        <v>138</v>
      </c>
      <c r="D143" s="164">
        <v>2451</v>
      </c>
      <c r="E143" s="164">
        <v>0</v>
      </c>
      <c r="F143" s="164">
        <v>0</v>
      </c>
      <c r="G143" s="164">
        <v>5223</v>
      </c>
      <c r="H143" s="239">
        <v>5223</v>
      </c>
      <c r="I143" s="159"/>
      <c r="J143" s="253">
        <v>1434.57</v>
      </c>
      <c r="K143" s="163">
        <v>274.66398621481909</v>
      </c>
      <c r="L143" s="157"/>
      <c r="M143" s="275">
        <v>372.97</v>
      </c>
      <c r="N143" s="162">
        <v>71.409151828451087</v>
      </c>
      <c r="O143" s="276"/>
      <c r="P143" s="305">
        <v>1061.5999999999999</v>
      </c>
      <c r="Q143" s="162">
        <v>203.25483438636797</v>
      </c>
      <c r="R143" s="157"/>
      <c r="S143" s="158">
        <v>2.006176066695944E-2</v>
      </c>
      <c r="T143" s="158">
        <v>0</v>
      </c>
      <c r="U143" s="158">
        <v>0</v>
      </c>
      <c r="V143" s="158">
        <v>0.21305338882034339</v>
      </c>
      <c r="W143" s="158">
        <v>2.2808228249580013E-2</v>
      </c>
      <c r="X143" s="158">
        <v>4.0639355346898378E-3</v>
      </c>
      <c r="Y143" s="371">
        <v>0.25998731327157265</v>
      </c>
      <c r="Z143" s="158">
        <v>0</v>
      </c>
      <c r="AA143" s="158">
        <v>1.8193605052385035E-3</v>
      </c>
      <c r="AB143" s="158">
        <v>0.73819332622318889</v>
      </c>
      <c r="AC143" s="407">
        <v>0.74001268672842735</v>
      </c>
    </row>
    <row r="144" spans="1:29" s="368" customFormat="1" x14ac:dyDescent="0.25">
      <c r="A144" s="369">
        <v>7</v>
      </c>
      <c r="B144" s="201">
        <v>59</v>
      </c>
      <c r="C144" s="140" t="s">
        <v>139</v>
      </c>
      <c r="D144" s="164">
        <v>2980</v>
      </c>
      <c r="E144" s="164">
        <v>0</v>
      </c>
      <c r="F144" s="164">
        <v>800</v>
      </c>
      <c r="G144" s="164">
        <v>5115</v>
      </c>
      <c r="H144" s="239">
        <v>5448.333333333333</v>
      </c>
      <c r="I144" s="159" t="s">
        <v>13</v>
      </c>
      <c r="J144" s="253">
        <v>1830.34</v>
      </c>
      <c r="K144" s="163">
        <v>335.94493728969104</v>
      </c>
      <c r="L144" s="157" t="s">
        <v>15</v>
      </c>
      <c r="M144" s="4">
        <v>468.47</v>
      </c>
      <c r="N144" s="162">
        <v>85.984092994799639</v>
      </c>
      <c r="O144" s="370"/>
      <c r="P144" s="297">
        <v>1361.87</v>
      </c>
      <c r="Q144" s="162">
        <v>249.96084429489142</v>
      </c>
      <c r="R144" s="157" t="s">
        <v>15</v>
      </c>
      <c r="S144" s="173">
        <v>1.5396046636144104E-2</v>
      </c>
      <c r="T144" s="158">
        <v>0</v>
      </c>
      <c r="U144" s="158">
        <v>0</v>
      </c>
      <c r="V144" s="158">
        <v>0.24055093589169227</v>
      </c>
      <c r="W144" s="158">
        <v>0</v>
      </c>
      <c r="X144" s="158">
        <v>0</v>
      </c>
      <c r="Y144" s="371">
        <v>0.25594698252783638</v>
      </c>
      <c r="Z144" s="158">
        <v>0</v>
      </c>
      <c r="AA144" s="173">
        <v>0</v>
      </c>
      <c r="AB144" s="158">
        <v>0.74405301747216357</v>
      </c>
      <c r="AC144" s="407">
        <v>0.74405301747216357</v>
      </c>
    </row>
    <row r="145" spans="1:29" s="368" customFormat="1" x14ac:dyDescent="0.25">
      <c r="A145" s="398">
        <v>7</v>
      </c>
      <c r="B145" s="201">
        <v>376</v>
      </c>
      <c r="C145" s="140" t="s">
        <v>141</v>
      </c>
      <c r="D145" s="164">
        <v>3932</v>
      </c>
      <c r="E145" s="164">
        <v>175</v>
      </c>
      <c r="F145" s="164">
        <v>0</v>
      </c>
      <c r="G145" s="164">
        <v>11500</v>
      </c>
      <c r="H145" s="239">
        <v>11500</v>
      </c>
      <c r="I145" s="159"/>
      <c r="J145" s="253">
        <v>3227.06</v>
      </c>
      <c r="K145" s="163">
        <v>280.61391304347825</v>
      </c>
      <c r="L145" s="156"/>
      <c r="M145" s="4">
        <v>813.59</v>
      </c>
      <c r="N145" s="162">
        <v>70.746956521739136</v>
      </c>
      <c r="O145" s="370"/>
      <c r="P145" s="297">
        <v>2413.4699999999998</v>
      </c>
      <c r="Q145" s="162">
        <v>209.86695652173913</v>
      </c>
      <c r="R145" s="155"/>
      <c r="S145" s="173">
        <v>1.9637069034973011E-2</v>
      </c>
      <c r="T145" s="158">
        <v>0</v>
      </c>
      <c r="U145" s="158">
        <v>0</v>
      </c>
      <c r="V145" s="158">
        <v>0.23247785910395222</v>
      </c>
      <c r="W145" s="158">
        <v>0</v>
      </c>
      <c r="X145" s="158">
        <v>0</v>
      </c>
      <c r="Y145" s="371">
        <v>0.25211492813892522</v>
      </c>
      <c r="Z145" s="158">
        <v>0</v>
      </c>
      <c r="AA145" s="173">
        <v>6.7367820864811931E-3</v>
      </c>
      <c r="AB145" s="158">
        <v>0.74114828977459357</v>
      </c>
      <c r="AC145" s="407">
        <v>0.74788507186107478</v>
      </c>
    </row>
    <row r="146" spans="1:29" s="368" customFormat="1" x14ac:dyDescent="0.25">
      <c r="A146" s="369">
        <v>7</v>
      </c>
      <c r="B146" s="201">
        <v>712</v>
      </c>
      <c r="C146" s="140" t="s">
        <v>145</v>
      </c>
      <c r="D146" s="164">
        <v>2779</v>
      </c>
      <c r="E146" s="164">
        <v>0</v>
      </c>
      <c r="F146" s="164">
        <v>276</v>
      </c>
      <c r="G146" s="164">
        <v>6132</v>
      </c>
      <c r="H146" s="239">
        <v>6247</v>
      </c>
      <c r="I146" s="159" t="s">
        <v>13</v>
      </c>
      <c r="J146" s="253">
        <v>2194.6400000000003</v>
      </c>
      <c r="K146" s="163">
        <v>351.3110292940612</v>
      </c>
      <c r="L146" s="156"/>
      <c r="M146" s="4">
        <v>548.26</v>
      </c>
      <c r="N146" s="162">
        <v>87.763726588762609</v>
      </c>
      <c r="O146" s="370"/>
      <c r="P146" s="297">
        <v>1646.38</v>
      </c>
      <c r="Q146" s="162">
        <v>263.54730270529859</v>
      </c>
      <c r="R146" s="155"/>
      <c r="S146" s="173">
        <v>1.5396602631866728E-2</v>
      </c>
      <c r="T146" s="158">
        <v>0</v>
      </c>
      <c r="U146" s="158">
        <v>2.9253089344949509E-2</v>
      </c>
      <c r="V146" s="158">
        <v>0.20252979987606165</v>
      </c>
      <c r="W146" s="158">
        <v>0</v>
      </c>
      <c r="X146" s="158">
        <v>2.6382459082127359E-3</v>
      </c>
      <c r="Y146" s="371">
        <v>0.24981773776109062</v>
      </c>
      <c r="Z146" s="158">
        <v>0</v>
      </c>
      <c r="AA146" s="173">
        <v>1.3669667918200705E-3</v>
      </c>
      <c r="AB146" s="158">
        <v>0.74881529544708925</v>
      </c>
      <c r="AC146" s="407">
        <v>0.75018226223890927</v>
      </c>
    </row>
    <row r="147" spans="1:29" s="368" customFormat="1" x14ac:dyDescent="0.25">
      <c r="A147" s="369">
        <v>7</v>
      </c>
      <c r="B147" s="201">
        <v>786</v>
      </c>
      <c r="C147" s="140" t="s">
        <v>143</v>
      </c>
      <c r="D147" s="164">
        <v>19199</v>
      </c>
      <c r="E147" s="164">
        <v>0</v>
      </c>
      <c r="F147" s="164">
        <v>0</v>
      </c>
      <c r="G147" s="164">
        <v>45212</v>
      </c>
      <c r="H147" s="239">
        <v>45212</v>
      </c>
      <c r="I147" s="159"/>
      <c r="J147" s="253">
        <v>17856.86</v>
      </c>
      <c r="K147" s="163">
        <v>394.95841811908343</v>
      </c>
      <c r="L147" s="156"/>
      <c r="M147" s="4">
        <v>4455.3900000000003</v>
      </c>
      <c r="N147" s="162">
        <v>98.544412987702387</v>
      </c>
      <c r="O147" s="370"/>
      <c r="P147" s="297">
        <v>13401.47</v>
      </c>
      <c r="Q147" s="162">
        <v>296.41400513138103</v>
      </c>
      <c r="R147" s="154"/>
      <c r="S147" s="173">
        <v>1.3950940982905169E-2</v>
      </c>
      <c r="T147" s="158">
        <v>0</v>
      </c>
      <c r="U147" s="158">
        <v>3.7210349411934684E-2</v>
      </c>
      <c r="V147" s="158">
        <v>0.17515901451878996</v>
      </c>
      <c r="W147" s="158">
        <v>2.1842025977691484E-2</v>
      </c>
      <c r="X147" s="158">
        <v>1.3434612804266819E-3</v>
      </c>
      <c r="Y147" s="371">
        <v>0.24950579217174795</v>
      </c>
      <c r="Z147" s="158">
        <v>0</v>
      </c>
      <c r="AA147" s="173">
        <v>2.0384322887674541E-3</v>
      </c>
      <c r="AB147" s="158">
        <v>0.7484557755394845</v>
      </c>
      <c r="AC147" s="407">
        <v>0.75049420782825194</v>
      </c>
    </row>
    <row r="148" spans="1:29" s="368" customFormat="1" x14ac:dyDescent="0.25">
      <c r="A148" s="398">
        <v>7</v>
      </c>
      <c r="B148" s="201">
        <v>558</v>
      </c>
      <c r="C148" s="140" t="s">
        <v>144</v>
      </c>
      <c r="D148" s="164">
        <v>2402</v>
      </c>
      <c r="E148" s="164">
        <v>0</v>
      </c>
      <c r="F148" s="164">
        <v>0</v>
      </c>
      <c r="G148" s="164">
        <v>5890</v>
      </c>
      <c r="H148" s="239">
        <v>5890</v>
      </c>
      <c r="I148" s="29"/>
      <c r="J148" s="253">
        <v>2035.56</v>
      </c>
      <c r="K148" s="163">
        <v>345.59592529711375</v>
      </c>
      <c r="L148" s="156" t="s">
        <v>15</v>
      </c>
      <c r="M148" s="4">
        <v>503.1</v>
      </c>
      <c r="N148" s="162">
        <v>85.415959252971149</v>
      </c>
      <c r="O148" s="370"/>
      <c r="P148" s="297">
        <v>1532.46</v>
      </c>
      <c r="Q148" s="162">
        <v>260.17996604414265</v>
      </c>
      <c r="R148" s="155" t="s">
        <v>15</v>
      </c>
      <c r="S148" s="173">
        <v>1.5941559079565331E-2</v>
      </c>
      <c r="T148" s="158">
        <v>0</v>
      </c>
      <c r="U148" s="158">
        <v>2.3089469236966735E-3</v>
      </c>
      <c r="V148" s="158">
        <v>0.193828725264792</v>
      </c>
      <c r="W148" s="158">
        <v>3.5076342628072868E-2</v>
      </c>
      <c r="X148" s="158">
        <v>0</v>
      </c>
      <c r="Y148" s="371">
        <v>0.24715557389612686</v>
      </c>
      <c r="Z148" s="158">
        <v>0</v>
      </c>
      <c r="AA148" s="173">
        <v>0</v>
      </c>
      <c r="AB148" s="158">
        <v>0.75284442610387314</v>
      </c>
      <c r="AC148" s="407">
        <v>0.75284442610387314</v>
      </c>
    </row>
    <row r="149" spans="1:29" s="368" customFormat="1" x14ac:dyDescent="0.25">
      <c r="A149" s="398">
        <v>7</v>
      </c>
      <c r="B149" s="201">
        <v>39</v>
      </c>
      <c r="C149" s="140" t="s">
        <v>147</v>
      </c>
      <c r="D149" s="164">
        <v>2246</v>
      </c>
      <c r="E149" s="164">
        <v>0</v>
      </c>
      <c r="F149" s="164">
        <v>0</v>
      </c>
      <c r="G149" s="164">
        <v>5015</v>
      </c>
      <c r="H149" s="239">
        <v>5015</v>
      </c>
      <c r="I149" s="159"/>
      <c r="J149" s="253">
        <v>1713.01</v>
      </c>
      <c r="K149" s="163">
        <v>341.57726819541375</v>
      </c>
      <c r="L149" s="156" t="s">
        <v>15</v>
      </c>
      <c r="M149" s="275">
        <v>419.39</v>
      </c>
      <c r="N149" s="162">
        <v>83.627118644067792</v>
      </c>
      <c r="O149" s="276"/>
      <c r="P149" s="305">
        <v>1293.6199999999999</v>
      </c>
      <c r="Q149" s="162">
        <v>257.95014955134593</v>
      </c>
      <c r="R149" s="156" t="s">
        <v>15</v>
      </c>
      <c r="S149" s="158">
        <v>1.6129503038511159E-2</v>
      </c>
      <c r="T149" s="158">
        <v>0</v>
      </c>
      <c r="U149" s="158">
        <v>0</v>
      </c>
      <c r="V149" s="158">
        <v>0.22869685524311006</v>
      </c>
      <c r="W149" s="158">
        <v>0</v>
      </c>
      <c r="X149" s="158">
        <v>0</v>
      </c>
      <c r="Y149" s="371">
        <v>0.24482635828162122</v>
      </c>
      <c r="Z149" s="158">
        <v>0</v>
      </c>
      <c r="AA149" s="158">
        <v>0</v>
      </c>
      <c r="AB149" s="158">
        <v>0.75517364171837875</v>
      </c>
      <c r="AC149" s="407">
        <v>0.75517364171837875</v>
      </c>
    </row>
    <row r="150" spans="1:29" s="368" customFormat="1" x14ac:dyDescent="0.25">
      <c r="A150" s="398">
        <v>7</v>
      </c>
      <c r="B150" s="201">
        <v>301</v>
      </c>
      <c r="C150" s="140" t="s">
        <v>149</v>
      </c>
      <c r="D150" s="164">
        <v>4838</v>
      </c>
      <c r="E150" s="164">
        <v>101</v>
      </c>
      <c r="F150" s="164">
        <v>0</v>
      </c>
      <c r="G150" s="164">
        <v>12520</v>
      </c>
      <c r="H150" s="239">
        <v>12520</v>
      </c>
      <c r="I150" s="29"/>
      <c r="J150" s="253">
        <v>4061.73</v>
      </c>
      <c r="K150" s="163">
        <v>324.4193290734824</v>
      </c>
      <c r="L150" s="156"/>
      <c r="M150" s="4">
        <v>979.55</v>
      </c>
      <c r="N150" s="162">
        <v>78.238817891373799</v>
      </c>
      <c r="O150" s="370"/>
      <c r="P150" s="297">
        <v>3082.18</v>
      </c>
      <c r="Q150" s="162">
        <v>246.18051118210863</v>
      </c>
      <c r="R150" s="155"/>
      <c r="S150" s="173">
        <v>1.6985373227664073E-2</v>
      </c>
      <c r="T150" s="158">
        <v>0</v>
      </c>
      <c r="U150" s="158">
        <v>4.7689038907066696E-3</v>
      </c>
      <c r="V150" s="158">
        <v>0.19980156238844038</v>
      </c>
      <c r="W150" s="158">
        <v>1.9609870670871773E-2</v>
      </c>
      <c r="X150" s="158">
        <v>0</v>
      </c>
      <c r="Y150" s="371">
        <v>0.2411657101776829</v>
      </c>
      <c r="Z150" s="158">
        <v>0</v>
      </c>
      <c r="AA150" s="173">
        <v>0</v>
      </c>
      <c r="AB150" s="158">
        <v>0.75883428982231704</v>
      </c>
      <c r="AC150" s="407">
        <v>0.75883428982231704</v>
      </c>
    </row>
    <row r="151" spans="1:29" s="368" customFormat="1" x14ac:dyDescent="0.25">
      <c r="A151" s="369">
        <v>7</v>
      </c>
      <c r="B151" s="201">
        <v>600</v>
      </c>
      <c r="C151" s="140" t="s">
        <v>154</v>
      </c>
      <c r="D151" s="164">
        <v>3271</v>
      </c>
      <c r="E151" s="164">
        <v>436</v>
      </c>
      <c r="F151" s="164">
        <v>0</v>
      </c>
      <c r="G151" s="164">
        <v>8091</v>
      </c>
      <c r="H151" s="239">
        <v>8091</v>
      </c>
      <c r="I151" s="159"/>
      <c r="J151" s="253">
        <v>2786.1</v>
      </c>
      <c r="K151" s="163">
        <v>344.34556915090843</v>
      </c>
      <c r="L151" s="156" t="s">
        <v>15</v>
      </c>
      <c r="M151" s="4">
        <v>653.82000000000005</v>
      </c>
      <c r="N151" s="162">
        <v>80.808305524657044</v>
      </c>
      <c r="O151" s="370"/>
      <c r="P151" s="297">
        <v>2132.2800000000002</v>
      </c>
      <c r="Q151" s="162">
        <v>263.53726362625139</v>
      </c>
      <c r="R151" s="156" t="s">
        <v>15</v>
      </c>
      <c r="S151" s="173">
        <v>1.6000861419188113E-2</v>
      </c>
      <c r="T151" s="158">
        <v>0</v>
      </c>
      <c r="U151" s="158">
        <v>0</v>
      </c>
      <c r="V151" s="158">
        <v>0.19159398442266967</v>
      </c>
      <c r="W151" s="158">
        <v>2.5017048921431393E-2</v>
      </c>
      <c r="X151" s="158">
        <v>2.0602275582355264E-3</v>
      </c>
      <c r="Y151" s="371">
        <v>0.23467212232152471</v>
      </c>
      <c r="Z151" s="158">
        <v>0</v>
      </c>
      <c r="AA151" s="173">
        <v>2.3258318079035214E-3</v>
      </c>
      <c r="AB151" s="158">
        <v>0.76300204587057185</v>
      </c>
      <c r="AC151" s="407">
        <v>0.76532787767847532</v>
      </c>
    </row>
    <row r="152" spans="1:29" s="368" customFormat="1" x14ac:dyDescent="0.25">
      <c r="A152" s="369">
        <v>7</v>
      </c>
      <c r="B152" s="201">
        <v>711</v>
      </c>
      <c r="C152" s="140" t="s">
        <v>160</v>
      </c>
      <c r="D152" s="164">
        <v>1263</v>
      </c>
      <c r="E152" s="164">
        <v>392</v>
      </c>
      <c r="F152" s="164">
        <v>195</v>
      </c>
      <c r="G152" s="164">
        <v>3838</v>
      </c>
      <c r="H152" s="239">
        <v>3919.25</v>
      </c>
      <c r="I152" s="159" t="s">
        <v>13</v>
      </c>
      <c r="J152" s="253">
        <v>1510.62</v>
      </c>
      <c r="K152" s="163">
        <v>385.43598902851306</v>
      </c>
      <c r="L152" s="156"/>
      <c r="M152" s="4">
        <v>351.54</v>
      </c>
      <c r="N152" s="162">
        <v>89.695732601900872</v>
      </c>
      <c r="O152" s="370"/>
      <c r="P152" s="297">
        <v>1159.08</v>
      </c>
      <c r="Q152" s="162">
        <v>295.74025642661223</v>
      </c>
      <c r="R152" s="155"/>
      <c r="S152" s="173">
        <v>1.400087381340112E-2</v>
      </c>
      <c r="T152" s="158">
        <v>0</v>
      </c>
      <c r="U152" s="158">
        <v>0</v>
      </c>
      <c r="V152" s="158">
        <v>0.21465358594484385</v>
      </c>
      <c r="W152" s="158">
        <v>0</v>
      </c>
      <c r="X152" s="158">
        <v>4.0579364764136584E-3</v>
      </c>
      <c r="Y152" s="371">
        <v>0.23271239623465864</v>
      </c>
      <c r="Z152" s="158">
        <v>0</v>
      </c>
      <c r="AA152" s="173">
        <v>1.1915637288000954E-3</v>
      </c>
      <c r="AB152" s="158">
        <v>0.7660960400365413</v>
      </c>
      <c r="AC152" s="407">
        <v>0.76728760376534144</v>
      </c>
    </row>
    <row r="153" spans="1:29" s="368" customFormat="1" x14ac:dyDescent="0.25">
      <c r="A153" s="369">
        <v>7</v>
      </c>
      <c r="B153" s="201">
        <v>230</v>
      </c>
      <c r="C153" s="140" t="s">
        <v>157</v>
      </c>
      <c r="D153" s="164">
        <v>1218</v>
      </c>
      <c r="E153" s="164">
        <v>0</v>
      </c>
      <c r="F153" s="164">
        <v>100</v>
      </c>
      <c r="G153" s="164">
        <v>2803</v>
      </c>
      <c r="H153" s="239">
        <v>2844.6666666666665</v>
      </c>
      <c r="I153" s="159" t="s">
        <v>13</v>
      </c>
      <c r="J153" s="253">
        <v>904.26</v>
      </c>
      <c r="K153" s="163">
        <v>317.87907194750409</v>
      </c>
      <c r="L153" s="156" t="s">
        <v>15</v>
      </c>
      <c r="M153" s="4">
        <v>209.79</v>
      </c>
      <c r="N153" s="162">
        <v>73.748535270681984</v>
      </c>
      <c r="O153" s="370"/>
      <c r="P153" s="297">
        <v>694.47</v>
      </c>
      <c r="Q153" s="162">
        <v>244.13053667682215</v>
      </c>
      <c r="R153" s="155" t="s">
        <v>15</v>
      </c>
      <c r="S153" s="173">
        <v>1.7074735142547499E-2</v>
      </c>
      <c r="T153" s="158">
        <v>0</v>
      </c>
      <c r="U153" s="158">
        <v>1.2164642912436689E-3</v>
      </c>
      <c r="V153" s="158">
        <v>0.21371065843894455</v>
      </c>
      <c r="W153" s="158">
        <v>0</v>
      </c>
      <c r="X153" s="158">
        <v>0</v>
      </c>
      <c r="Y153" s="371">
        <v>0.23200185787273572</v>
      </c>
      <c r="Z153" s="158">
        <v>0</v>
      </c>
      <c r="AA153" s="173">
        <v>0</v>
      </c>
      <c r="AB153" s="158">
        <v>0.76799814212726436</v>
      </c>
      <c r="AC153" s="407">
        <v>0.76799814212726436</v>
      </c>
    </row>
    <row r="154" spans="1:29" s="368" customFormat="1" x14ac:dyDescent="0.25">
      <c r="A154" s="398">
        <v>7</v>
      </c>
      <c r="B154" s="201">
        <v>290</v>
      </c>
      <c r="C154" s="140" t="s">
        <v>162</v>
      </c>
      <c r="D154" s="164">
        <v>2638</v>
      </c>
      <c r="E154" s="164">
        <v>0</v>
      </c>
      <c r="F154" s="164">
        <v>0</v>
      </c>
      <c r="G154" s="164">
        <v>6250</v>
      </c>
      <c r="H154" s="239">
        <v>6250</v>
      </c>
      <c r="I154" s="159"/>
      <c r="J154" s="253">
        <v>1926.36</v>
      </c>
      <c r="K154" s="163">
        <v>308.2176</v>
      </c>
      <c r="L154" s="157"/>
      <c r="M154" s="4">
        <v>439.58</v>
      </c>
      <c r="N154" s="162">
        <v>70.332800000000006</v>
      </c>
      <c r="O154" s="273"/>
      <c r="P154" s="312">
        <v>1486.78</v>
      </c>
      <c r="Q154" s="162">
        <v>237.88480000000001</v>
      </c>
      <c r="R154" s="157"/>
      <c r="S154" s="173">
        <v>1.7878278203451069E-2</v>
      </c>
      <c r="T154" s="158">
        <v>0</v>
      </c>
      <c r="U154" s="158">
        <v>1.3496957993313816E-3</v>
      </c>
      <c r="V154" s="158">
        <v>0.18557798127037523</v>
      </c>
      <c r="W154" s="158">
        <v>2.3386075292261051E-2</v>
      </c>
      <c r="X154" s="158">
        <v>0</v>
      </c>
      <c r="Y154" s="371">
        <v>0.22819203056541873</v>
      </c>
      <c r="Z154" s="158">
        <v>0</v>
      </c>
      <c r="AA154" s="173">
        <v>0</v>
      </c>
      <c r="AB154" s="158">
        <v>0.7718079694345813</v>
      </c>
      <c r="AC154" s="407">
        <v>0.7718079694345813</v>
      </c>
    </row>
    <row r="155" spans="1:29" s="368" customFormat="1" x14ac:dyDescent="0.25">
      <c r="A155" s="369">
        <v>7</v>
      </c>
      <c r="B155" s="201">
        <v>287</v>
      </c>
      <c r="C155" s="140" t="s">
        <v>163</v>
      </c>
      <c r="D155" s="164">
        <v>1115</v>
      </c>
      <c r="E155" s="164">
        <v>25</v>
      </c>
      <c r="F155" s="164">
        <v>0</v>
      </c>
      <c r="G155" s="164">
        <v>2867</v>
      </c>
      <c r="H155" s="239">
        <v>2867</v>
      </c>
      <c r="I155" s="159"/>
      <c r="J155" s="253">
        <v>915.62</v>
      </c>
      <c r="K155" s="163">
        <v>319.36519009417509</v>
      </c>
      <c r="L155" s="156" t="s">
        <v>15</v>
      </c>
      <c r="M155" s="275">
        <v>208.53</v>
      </c>
      <c r="N155" s="162">
        <v>72.734565748168819</v>
      </c>
      <c r="O155" s="276"/>
      <c r="P155" s="305">
        <v>707.09</v>
      </c>
      <c r="Q155" s="162">
        <v>246.6306243460063</v>
      </c>
      <c r="R155" s="156" t="s">
        <v>15</v>
      </c>
      <c r="S155" s="158">
        <v>1.725606692732793E-2</v>
      </c>
      <c r="T155" s="158">
        <v>0</v>
      </c>
      <c r="U155" s="158">
        <v>1.0921561346410084E-3</v>
      </c>
      <c r="V155" s="158">
        <v>0.20939909569472051</v>
      </c>
      <c r="W155" s="158">
        <v>0</v>
      </c>
      <c r="X155" s="158">
        <v>0</v>
      </c>
      <c r="Y155" s="371">
        <v>0.22774731875668944</v>
      </c>
      <c r="Z155" s="158">
        <v>0</v>
      </c>
      <c r="AA155" s="158">
        <v>0</v>
      </c>
      <c r="AB155" s="158">
        <v>0.77225268124331059</v>
      </c>
      <c r="AC155" s="407">
        <v>0.77225268124331059</v>
      </c>
    </row>
    <row r="156" spans="1:29" s="368" customFormat="1" x14ac:dyDescent="0.25">
      <c r="A156" s="369">
        <v>7</v>
      </c>
      <c r="B156" s="201">
        <v>229</v>
      </c>
      <c r="C156" s="140" t="s">
        <v>165</v>
      </c>
      <c r="D156" s="164">
        <v>5311</v>
      </c>
      <c r="E156" s="164">
        <v>0</v>
      </c>
      <c r="F156" s="164">
        <v>0</v>
      </c>
      <c r="G156" s="164">
        <v>13530</v>
      </c>
      <c r="H156" s="239">
        <v>13530</v>
      </c>
      <c r="I156" s="159"/>
      <c r="J156" s="253">
        <v>3929.31</v>
      </c>
      <c r="K156" s="163">
        <v>290.41463414634143</v>
      </c>
      <c r="L156" s="156"/>
      <c r="M156" s="4">
        <v>890.04</v>
      </c>
      <c r="N156" s="162">
        <v>65.782705099778269</v>
      </c>
      <c r="O156" s="370"/>
      <c r="P156" s="297">
        <v>3039.27</v>
      </c>
      <c r="Q156" s="162">
        <v>224.63192904656319</v>
      </c>
      <c r="R156" s="155"/>
      <c r="S156" s="173">
        <v>1.8972796750574526E-2</v>
      </c>
      <c r="T156" s="158">
        <v>0</v>
      </c>
      <c r="U156" s="158">
        <v>1.7814832629647445E-4</v>
      </c>
      <c r="V156" s="158">
        <v>0.20364135178949994</v>
      </c>
      <c r="W156" s="158">
        <v>3.7207550435063661E-3</v>
      </c>
      <c r="X156" s="158">
        <v>0</v>
      </c>
      <c r="Y156" s="371">
        <v>0.22651305190987731</v>
      </c>
      <c r="Z156" s="158">
        <v>0</v>
      </c>
      <c r="AA156" s="173">
        <v>1.2953928297843641E-3</v>
      </c>
      <c r="AB156" s="158">
        <v>0.77219155526033834</v>
      </c>
      <c r="AC156" s="407">
        <v>0.77348694809012275</v>
      </c>
    </row>
    <row r="157" spans="1:29" s="368" customFormat="1" x14ac:dyDescent="0.25">
      <c r="A157" s="398">
        <v>7</v>
      </c>
      <c r="B157" s="201">
        <v>854</v>
      </c>
      <c r="C157" s="140" t="s">
        <v>168</v>
      </c>
      <c r="D157" s="164">
        <v>4980</v>
      </c>
      <c r="E157" s="164">
        <v>0</v>
      </c>
      <c r="F157" s="164">
        <v>0</v>
      </c>
      <c r="G157" s="164">
        <v>11784</v>
      </c>
      <c r="H157" s="239">
        <v>11784</v>
      </c>
      <c r="I157" s="29"/>
      <c r="J157" s="253">
        <v>5115.63</v>
      </c>
      <c r="K157" s="163">
        <v>434.11659877800406</v>
      </c>
      <c r="L157" s="156"/>
      <c r="M157" s="4">
        <v>1095.04</v>
      </c>
      <c r="N157" s="162">
        <v>92.926001357773245</v>
      </c>
      <c r="O157" s="370"/>
      <c r="P157" s="297">
        <v>4020.59</v>
      </c>
      <c r="Q157" s="162">
        <v>341.19059742023086</v>
      </c>
      <c r="R157" s="155"/>
      <c r="S157" s="173">
        <v>1.2692473849750667E-2</v>
      </c>
      <c r="T157" s="158">
        <v>0</v>
      </c>
      <c r="U157" s="158">
        <v>3.4638939876417953E-2</v>
      </c>
      <c r="V157" s="158">
        <v>0.13947646721909129</v>
      </c>
      <c r="W157" s="158">
        <v>2.7249820647701262E-2</v>
      </c>
      <c r="X157" s="158">
        <v>0</v>
      </c>
      <c r="Y157" s="371">
        <v>0.21405770159296117</v>
      </c>
      <c r="Z157" s="158">
        <v>0</v>
      </c>
      <c r="AA157" s="173">
        <v>2.7308464451103777E-3</v>
      </c>
      <c r="AB157" s="158">
        <v>0.78321145196192843</v>
      </c>
      <c r="AC157" s="407">
        <v>0.78594229840703878</v>
      </c>
    </row>
    <row r="158" spans="1:29" s="368" customFormat="1" x14ac:dyDescent="0.25">
      <c r="A158" s="398">
        <v>7</v>
      </c>
      <c r="B158" s="201">
        <v>275</v>
      </c>
      <c r="C158" s="140" t="s">
        <v>180</v>
      </c>
      <c r="D158" s="164">
        <v>5507</v>
      </c>
      <c r="E158" s="164">
        <v>400</v>
      </c>
      <c r="F158" s="164">
        <v>0</v>
      </c>
      <c r="G158" s="164">
        <v>14649</v>
      </c>
      <c r="H158" s="239">
        <v>14649</v>
      </c>
      <c r="I158" s="159"/>
      <c r="J158" s="253">
        <v>6200.43</v>
      </c>
      <c r="K158" s="163">
        <v>423.26643456891253</v>
      </c>
      <c r="L158" s="156"/>
      <c r="M158" s="4">
        <v>1181.83</v>
      </c>
      <c r="N158" s="162">
        <v>80.676496689193797</v>
      </c>
      <c r="O158" s="370"/>
      <c r="P158" s="297">
        <v>5018.6000000000004</v>
      </c>
      <c r="Q158" s="162">
        <v>342.58993787971878</v>
      </c>
      <c r="R158" s="155"/>
      <c r="S158" s="173">
        <v>1.3018451946074707E-2</v>
      </c>
      <c r="T158" s="158">
        <v>0</v>
      </c>
      <c r="U158" s="158">
        <v>0</v>
      </c>
      <c r="V158" s="158">
        <v>0.12025295019861525</v>
      </c>
      <c r="W158" s="158">
        <v>5.7333120444872369E-2</v>
      </c>
      <c r="X158" s="158">
        <v>0</v>
      </c>
      <c r="Y158" s="371">
        <v>0.19060452258956234</v>
      </c>
      <c r="Z158" s="158">
        <v>0</v>
      </c>
      <c r="AA158" s="173">
        <v>0</v>
      </c>
      <c r="AB158" s="158">
        <v>0.80939547741043771</v>
      </c>
      <c r="AC158" s="407">
        <v>0.80939547741043771</v>
      </c>
    </row>
    <row r="159" spans="1:29" s="368" customFormat="1" x14ac:dyDescent="0.25">
      <c r="A159" s="398">
        <v>7</v>
      </c>
      <c r="B159" s="201">
        <v>296</v>
      </c>
      <c r="C159" s="140" t="s">
        <v>184</v>
      </c>
      <c r="D159" s="164">
        <v>9684</v>
      </c>
      <c r="E159" s="164">
        <v>91</v>
      </c>
      <c r="F159" s="164">
        <v>2953</v>
      </c>
      <c r="G159" s="164">
        <v>18227</v>
      </c>
      <c r="H159" s="239">
        <v>19457.416666666668</v>
      </c>
      <c r="I159" s="159" t="s">
        <v>13</v>
      </c>
      <c r="J159" s="253">
        <v>5778.05</v>
      </c>
      <c r="K159" s="163">
        <v>296.95874323843952</v>
      </c>
      <c r="L159" s="157" t="s">
        <v>15</v>
      </c>
      <c r="M159" s="4">
        <v>1076.2</v>
      </c>
      <c r="N159" s="162">
        <v>55.310528547383385</v>
      </c>
      <c r="O159" s="370"/>
      <c r="P159" s="297">
        <v>4701.8500000000004</v>
      </c>
      <c r="Q159" s="162">
        <v>241.6482146910561</v>
      </c>
      <c r="R159" s="157" t="s">
        <v>15</v>
      </c>
      <c r="S159" s="173">
        <v>1.7381296458147646E-2</v>
      </c>
      <c r="T159" s="158">
        <v>0</v>
      </c>
      <c r="U159" s="158">
        <v>0</v>
      </c>
      <c r="V159" s="158">
        <v>0.16887531260546376</v>
      </c>
      <c r="W159" s="158">
        <v>0</v>
      </c>
      <c r="X159" s="158">
        <v>0</v>
      </c>
      <c r="Y159" s="371">
        <v>0.18625660906361141</v>
      </c>
      <c r="Z159" s="158">
        <v>0</v>
      </c>
      <c r="AA159" s="173">
        <v>0</v>
      </c>
      <c r="AB159" s="158">
        <v>0.81374339093638859</v>
      </c>
      <c r="AC159" s="407">
        <v>0.81374339093638859</v>
      </c>
    </row>
    <row r="160" spans="1:29" s="368" customFormat="1" x14ac:dyDescent="0.25">
      <c r="A160" s="398">
        <v>7</v>
      </c>
      <c r="B160" s="201">
        <v>855</v>
      </c>
      <c r="C160" s="140" t="s">
        <v>185</v>
      </c>
      <c r="D160" s="164">
        <v>1367</v>
      </c>
      <c r="E160" s="164">
        <v>0</v>
      </c>
      <c r="F160" s="164">
        <v>0</v>
      </c>
      <c r="G160" s="164">
        <v>3167</v>
      </c>
      <c r="H160" s="239">
        <v>3167</v>
      </c>
      <c r="I160" s="159"/>
      <c r="J160" s="253">
        <v>1115.1400000000001</v>
      </c>
      <c r="K160" s="163">
        <v>352.11240922008216</v>
      </c>
      <c r="L160" s="157"/>
      <c r="M160" s="4">
        <v>201.4</v>
      </c>
      <c r="N160" s="162">
        <v>63.593305967792865</v>
      </c>
      <c r="O160" s="370"/>
      <c r="P160" s="297">
        <v>913.74</v>
      </c>
      <c r="Q160" s="162">
        <v>288.51910325228926</v>
      </c>
      <c r="R160" s="154"/>
      <c r="S160" s="173">
        <v>1.5648259411374356E-2</v>
      </c>
      <c r="T160" s="160">
        <v>0</v>
      </c>
      <c r="U160" s="160">
        <v>0</v>
      </c>
      <c r="V160" s="160">
        <v>0.1649568664024248</v>
      </c>
      <c r="W160" s="160">
        <v>0</v>
      </c>
      <c r="X160" s="160">
        <v>0</v>
      </c>
      <c r="Y160" s="371">
        <v>0.18060512581379914</v>
      </c>
      <c r="Z160" s="160">
        <v>0</v>
      </c>
      <c r="AA160" s="27">
        <v>4.0891726599350748E-3</v>
      </c>
      <c r="AB160" s="160">
        <v>0.81530570152626569</v>
      </c>
      <c r="AC160" s="407">
        <v>0.81939487418620072</v>
      </c>
    </row>
    <row r="161" spans="1:29" s="368" customFormat="1" x14ac:dyDescent="0.25">
      <c r="A161" s="398">
        <v>7</v>
      </c>
      <c r="B161" s="201">
        <v>981</v>
      </c>
      <c r="C161" s="140" t="s">
        <v>186</v>
      </c>
      <c r="D161" s="164">
        <v>325</v>
      </c>
      <c r="E161" s="164">
        <v>0</v>
      </c>
      <c r="F161" s="164">
        <v>0</v>
      </c>
      <c r="G161" s="164">
        <v>845</v>
      </c>
      <c r="H161" s="239">
        <v>845</v>
      </c>
      <c r="I161" s="159"/>
      <c r="J161" s="253">
        <v>261.13</v>
      </c>
      <c r="K161" s="163">
        <v>309.02958579881658</v>
      </c>
      <c r="L161" s="157" t="s">
        <v>15</v>
      </c>
      <c r="M161" s="265">
        <v>46.72</v>
      </c>
      <c r="N161" s="162">
        <v>55.289940828402365</v>
      </c>
      <c r="O161" s="386"/>
      <c r="P161" s="296">
        <v>214.41</v>
      </c>
      <c r="Q161" s="162">
        <v>253.73964497041419</v>
      </c>
      <c r="R161" s="157" t="s">
        <v>15</v>
      </c>
      <c r="S161" s="184">
        <v>1.7845517558304293E-2</v>
      </c>
      <c r="T161" s="25">
        <v>0</v>
      </c>
      <c r="U161" s="25">
        <v>0</v>
      </c>
      <c r="V161" s="25">
        <v>0.16106919924941601</v>
      </c>
      <c r="W161" s="25">
        <v>0</v>
      </c>
      <c r="X161" s="25">
        <v>0</v>
      </c>
      <c r="Y161" s="371">
        <v>0.17891471680772031</v>
      </c>
      <c r="Z161" s="25">
        <v>0</v>
      </c>
      <c r="AA161" s="173">
        <v>0</v>
      </c>
      <c r="AB161" s="158">
        <v>0.82108528319227969</v>
      </c>
      <c r="AC161" s="407">
        <v>0.82108528319227969</v>
      </c>
    </row>
    <row r="162" spans="1:29" s="368" customFormat="1" x14ac:dyDescent="0.25">
      <c r="A162" s="398">
        <v>7</v>
      </c>
      <c r="B162" s="201">
        <v>502</v>
      </c>
      <c r="C162" s="140" t="s">
        <v>187</v>
      </c>
      <c r="D162" s="164">
        <v>5605</v>
      </c>
      <c r="E162" s="164">
        <v>0</v>
      </c>
      <c r="F162" s="164">
        <v>0</v>
      </c>
      <c r="G162" s="164">
        <v>12318</v>
      </c>
      <c r="H162" s="239">
        <v>12318</v>
      </c>
      <c r="I162" s="159"/>
      <c r="J162" s="253">
        <v>3805.74</v>
      </c>
      <c r="K162" s="163">
        <v>308.95762299074528</v>
      </c>
      <c r="L162" s="157" t="s">
        <v>15</v>
      </c>
      <c r="M162" s="275">
        <v>680.37</v>
      </c>
      <c r="N162" s="162">
        <v>55.233804188991719</v>
      </c>
      <c r="O162" s="273"/>
      <c r="P162" s="305">
        <v>3125.37</v>
      </c>
      <c r="Q162" s="162">
        <v>253.72381880175354</v>
      </c>
      <c r="R162" s="157" t="s">
        <v>15</v>
      </c>
      <c r="S162" s="158">
        <v>1.7833588211491065E-2</v>
      </c>
      <c r="T162" s="158">
        <v>0</v>
      </c>
      <c r="U162" s="158">
        <v>0</v>
      </c>
      <c r="V162" s="158">
        <v>0.16094110475229523</v>
      </c>
      <c r="W162" s="158">
        <v>0</v>
      </c>
      <c r="X162" s="158">
        <v>0</v>
      </c>
      <c r="Y162" s="371">
        <v>0.17877469296378629</v>
      </c>
      <c r="Z162" s="158">
        <v>0</v>
      </c>
      <c r="AA162" s="158">
        <v>0</v>
      </c>
      <c r="AB162" s="158">
        <v>0.82122530703621377</v>
      </c>
      <c r="AC162" s="407">
        <v>0.82122530703621377</v>
      </c>
    </row>
    <row r="163" spans="1:29" s="368" customFormat="1" ht="15" customHeight="1" x14ac:dyDescent="0.25">
      <c r="A163" s="398">
        <v>7</v>
      </c>
      <c r="B163" s="201">
        <v>346</v>
      </c>
      <c r="C163" s="140" t="s">
        <v>189</v>
      </c>
      <c r="D163" s="164">
        <v>1683</v>
      </c>
      <c r="E163" s="164">
        <v>0</v>
      </c>
      <c r="F163" s="164">
        <v>0</v>
      </c>
      <c r="G163" s="164">
        <v>4724</v>
      </c>
      <c r="H163" s="239">
        <v>4724</v>
      </c>
      <c r="I163" s="159"/>
      <c r="J163" s="253">
        <v>1274.02</v>
      </c>
      <c r="K163" s="163">
        <v>269.69093988145636</v>
      </c>
      <c r="L163" s="157"/>
      <c r="M163" s="275">
        <v>224.67</v>
      </c>
      <c r="N163" s="162">
        <v>47.559271803556307</v>
      </c>
      <c r="O163" s="273"/>
      <c r="P163" s="304">
        <v>1049.3499999999999</v>
      </c>
      <c r="Q163" s="162">
        <v>222.13166807790006</v>
      </c>
      <c r="R163" s="157"/>
      <c r="S163" s="160">
        <v>2.0431390402034507E-2</v>
      </c>
      <c r="T163" s="160">
        <v>0</v>
      </c>
      <c r="U163" s="160">
        <v>0</v>
      </c>
      <c r="V163" s="160">
        <v>0.15591591968728905</v>
      </c>
      <c r="W163" s="160">
        <v>0</v>
      </c>
      <c r="X163" s="160">
        <v>0</v>
      </c>
      <c r="Y163" s="371">
        <v>0.17634731008932356</v>
      </c>
      <c r="Z163" s="160">
        <v>0</v>
      </c>
      <c r="AA163" s="160">
        <v>0</v>
      </c>
      <c r="AB163" s="160">
        <v>0.82365268991067642</v>
      </c>
      <c r="AC163" s="407">
        <v>0.82365268991067642</v>
      </c>
    </row>
    <row r="164" spans="1:29" s="368" customFormat="1" x14ac:dyDescent="0.25">
      <c r="A164" s="398">
        <v>7</v>
      </c>
      <c r="B164" s="201">
        <v>205</v>
      </c>
      <c r="C164" s="140" t="s">
        <v>131</v>
      </c>
      <c r="D164" s="164">
        <v>7040</v>
      </c>
      <c r="E164" s="164">
        <v>0</v>
      </c>
      <c r="F164" s="164">
        <v>2315</v>
      </c>
      <c r="G164" s="164">
        <v>10580</v>
      </c>
      <c r="H164" s="239">
        <v>11544.583333333334</v>
      </c>
      <c r="I164" s="159" t="s">
        <v>13</v>
      </c>
      <c r="J164" s="253">
        <v>3414.13</v>
      </c>
      <c r="K164" s="163">
        <v>295.73436315732488</v>
      </c>
      <c r="L164" s="157" t="s">
        <v>15</v>
      </c>
      <c r="M164" s="4">
        <v>594.20000000000005</v>
      </c>
      <c r="N164" s="162">
        <v>51.470025625293253</v>
      </c>
      <c r="O164" s="370"/>
      <c r="P164" s="297">
        <v>2819.93</v>
      </c>
      <c r="Q164" s="162">
        <v>244.26433753203159</v>
      </c>
      <c r="R164" s="157" t="s">
        <v>15</v>
      </c>
      <c r="S164" s="173">
        <v>1.7076092591670498E-2</v>
      </c>
      <c r="T164" s="160">
        <v>0</v>
      </c>
      <c r="U164" s="160">
        <v>2.3490611078078455E-2</v>
      </c>
      <c r="V164" s="160">
        <v>0.13347470658703681</v>
      </c>
      <c r="W164" s="160">
        <v>0</v>
      </c>
      <c r="X164" s="160">
        <v>0</v>
      </c>
      <c r="Y164" s="371">
        <v>0.17404141025678577</v>
      </c>
      <c r="Z164" s="160">
        <v>0</v>
      </c>
      <c r="AA164" s="173">
        <v>0</v>
      </c>
      <c r="AB164" s="160">
        <v>0.82595858974321412</v>
      </c>
      <c r="AC164" s="407">
        <v>0.82595858974321412</v>
      </c>
    </row>
    <row r="165" spans="1:29" s="38" customFormat="1" x14ac:dyDescent="0.25">
      <c r="A165" s="223">
        <v>7</v>
      </c>
      <c r="B165" s="201">
        <v>321</v>
      </c>
      <c r="C165" s="140" t="s">
        <v>190</v>
      </c>
      <c r="D165" s="164">
        <v>3952</v>
      </c>
      <c r="E165" s="164">
        <v>410</v>
      </c>
      <c r="F165" s="164">
        <v>0</v>
      </c>
      <c r="G165" s="164">
        <v>12000</v>
      </c>
      <c r="H165" s="239">
        <v>12000</v>
      </c>
      <c r="I165" s="29"/>
      <c r="J165" s="253">
        <v>4136.5</v>
      </c>
      <c r="K165" s="163">
        <v>344.70833333333331</v>
      </c>
      <c r="L165" s="157"/>
      <c r="M165" s="4">
        <v>716.08</v>
      </c>
      <c r="N165" s="162">
        <v>59.673333333333332</v>
      </c>
      <c r="O165" s="273"/>
      <c r="P165" s="297">
        <v>3420.42</v>
      </c>
      <c r="Q165" s="162">
        <v>285.03499999999997</v>
      </c>
      <c r="R165" s="157"/>
      <c r="S165" s="173">
        <v>1.598452798259398E-2</v>
      </c>
      <c r="T165" s="158">
        <v>0</v>
      </c>
      <c r="U165" s="158">
        <v>0</v>
      </c>
      <c r="V165" s="158">
        <v>0.15515290704702042</v>
      </c>
      <c r="W165" s="158">
        <v>0</v>
      </c>
      <c r="X165" s="158">
        <v>1.9750997219871872E-3</v>
      </c>
      <c r="Y165" s="371">
        <v>0.1731125347516016</v>
      </c>
      <c r="Z165" s="158">
        <v>0</v>
      </c>
      <c r="AA165" s="173">
        <v>2.320802610902937E-3</v>
      </c>
      <c r="AB165" s="158">
        <v>0.82456666263749556</v>
      </c>
      <c r="AC165" s="407">
        <v>0.82688746524839851</v>
      </c>
    </row>
    <row r="166" spans="1:29" s="38" customFormat="1" x14ac:dyDescent="0.25">
      <c r="A166" s="213">
        <v>7</v>
      </c>
      <c r="B166" s="201">
        <v>382</v>
      </c>
      <c r="C166" s="140" t="s">
        <v>192</v>
      </c>
      <c r="D166" s="164">
        <v>1489</v>
      </c>
      <c r="E166" s="164">
        <v>35</v>
      </c>
      <c r="F166" s="164">
        <v>0</v>
      </c>
      <c r="G166" s="164">
        <v>4005</v>
      </c>
      <c r="H166" s="239">
        <v>4005</v>
      </c>
      <c r="I166" s="159"/>
      <c r="J166" s="253">
        <v>1228.79</v>
      </c>
      <c r="K166" s="163">
        <v>306.81398252184766</v>
      </c>
      <c r="L166" s="156"/>
      <c r="M166" s="4">
        <v>208.49</v>
      </c>
      <c r="N166" s="162">
        <v>52.057428214731587</v>
      </c>
      <c r="O166" s="161"/>
      <c r="P166" s="297">
        <v>1020.3</v>
      </c>
      <c r="Q166" s="162">
        <v>254.75655430711609</v>
      </c>
      <c r="R166" s="155"/>
      <c r="S166" s="173">
        <v>1.7960758144190628E-2</v>
      </c>
      <c r="T166" s="158">
        <v>0</v>
      </c>
      <c r="U166" s="158">
        <v>0</v>
      </c>
      <c r="V166" s="158">
        <v>0.15171021899592282</v>
      </c>
      <c r="W166" s="158">
        <v>0</v>
      </c>
      <c r="X166" s="158">
        <v>0</v>
      </c>
      <c r="Y166" s="371">
        <v>0.16967097714011345</v>
      </c>
      <c r="Z166" s="158">
        <v>0</v>
      </c>
      <c r="AA166" s="173">
        <v>1.4591590100830899E-2</v>
      </c>
      <c r="AB166" s="158">
        <v>0.81573743275905564</v>
      </c>
      <c r="AC166" s="407">
        <v>0.83032902285988652</v>
      </c>
    </row>
    <row r="167" spans="1:29" s="38" customFormat="1" x14ac:dyDescent="0.25">
      <c r="A167" s="223">
        <v>7</v>
      </c>
      <c r="B167" s="201">
        <v>294</v>
      </c>
      <c r="C167" s="140" t="s">
        <v>194</v>
      </c>
      <c r="D167" s="164">
        <v>4961</v>
      </c>
      <c r="E167" s="164">
        <v>41</v>
      </c>
      <c r="F167" s="164">
        <v>0</v>
      </c>
      <c r="G167" s="164">
        <v>14470</v>
      </c>
      <c r="H167" s="239">
        <v>14470</v>
      </c>
      <c r="I167" s="159"/>
      <c r="J167" s="253">
        <v>6466.92</v>
      </c>
      <c r="K167" s="163">
        <v>446.91914305459574</v>
      </c>
      <c r="L167" s="156"/>
      <c r="M167" s="4">
        <v>1039.8499999999999</v>
      </c>
      <c r="N167" s="162">
        <v>71.862474084312353</v>
      </c>
      <c r="O167" s="161"/>
      <c r="P167" s="297">
        <v>5427.07</v>
      </c>
      <c r="Q167" s="162">
        <v>375.05666897028334</v>
      </c>
      <c r="R167" s="154"/>
      <c r="S167" s="173">
        <v>1.2328898455524423E-2</v>
      </c>
      <c r="T167" s="158">
        <v>0</v>
      </c>
      <c r="U167" s="158">
        <v>4.784039388147681E-2</v>
      </c>
      <c r="V167" s="158">
        <v>2.6692768736894842E-2</v>
      </c>
      <c r="W167" s="158">
        <v>7.3933186122605507E-2</v>
      </c>
      <c r="X167" s="158">
        <v>0</v>
      </c>
      <c r="Y167" s="371">
        <v>0.16079524719650157</v>
      </c>
      <c r="Z167" s="158">
        <v>0</v>
      </c>
      <c r="AA167" s="173">
        <v>5.4941146635492629E-3</v>
      </c>
      <c r="AB167" s="158">
        <v>0.83371063813994917</v>
      </c>
      <c r="AC167" s="407">
        <v>0.83920475280349838</v>
      </c>
    </row>
    <row r="168" spans="1:29" s="38" customFormat="1" x14ac:dyDescent="0.25">
      <c r="A168" s="223">
        <v>7</v>
      </c>
      <c r="B168" s="201">
        <v>437</v>
      </c>
      <c r="C168" s="140" t="s">
        <v>196</v>
      </c>
      <c r="D168" s="164">
        <v>3281</v>
      </c>
      <c r="E168" s="164">
        <v>0</v>
      </c>
      <c r="F168" s="164">
        <v>0</v>
      </c>
      <c r="G168" s="164">
        <v>7459</v>
      </c>
      <c r="H168" s="239">
        <v>7459</v>
      </c>
      <c r="I168" s="29"/>
      <c r="J168" s="253">
        <v>3119.85</v>
      </c>
      <c r="K168" s="163">
        <v>418.26652366268934</v>
      </c>
      <c r="L168" s="156"/>
      <c r="M168" s="4">
        <v>446.47</v>
      </c>
      <c r="N168" s="162">
        <v>59.856549135272829</v>
      </c>
      <c r="O168" s="161"/>
      <c r="P168" s="297">
        <v>2673.38</v>
      </c>
      <c r="Q168" s="162">
        <v>358.40997452741658</v>
      </c>
      <c r="R168" s="154"/>
      <c r="S168" s="173">
        <v>1.317371027453243E-2</v>
      </c>
      <c r="T168" s="158">
        <v>0</v>
      </c>
      <c r="U168" s="158">
        <v>2.5610205618859884E-2</v>
      </c>
      <c r="V168" s="158">
        <v>9.3969261342692761E-2</v>
      </c>
      <c r="W168" s="158">
        <v>1.0353061845922079E-2</v>
      </c>
      <c r="X168" s="158">
        <v>0</v>
      </c>
      <c r="Y168" s="371">
        <v>0.14310623908200715</v>
      </c>
      <c r="Z168" s="158">
        <v>0</v>
      </c>
      <c r="AA168" s="173">
        <v>0</v>
      </c>
      <c r="AB168" s="158">
        <v>0.85689376091799296</v>
      </c>
      <c r="AC168" s="407">
        <v>0.85689376091799296</v>
      </c>
    </row>
    <row r="169" spans="1:29" s="38" customFormat="1" x14ac:dyDescent="0.25">
      <c r="A169" s="213">
        <v>7</v>
      </c>
      <c r="B169" s="201">
        <v>249</v>
      </c>
      <c r="C169" s="140" t="s">
        <v>201</v>
      </c>
      <c r="D169" s="164">
        <v>9760</v>
      </c>
      <c r="E169" s="164">
        <v>749</v>
      </c>
      <c r="F169" s="164">
        <v>0</v>
      </c>
      <c r="G169" s="164">
        <v>23346</v>
      </c>
      <c r="H169" s="239">
        <v>23346</v>
      </c>
      <c r="I169" s="159"/>
      <c r="J169" s="253">
        <v>10268.41</v>
      </c>
      <c r="K169" s="163">
        <v>439.83594620063394</v>
      </c>
      <c r="L169" s="157"/>
      <c r="M169" s="275">
        <v>1350</v>
      </c>
      <c r="N169" s="162">
        <v>57.825751734772552</v>
      </c>
      <c r="O169" s="276"/>
      <c r="P169" s="305">
        <v>8918.41</v>
      </c>
      <c r="Q169" s="162">
        <v>382.01019446586139</v>
      </c>
      <c r="R169" s="157"/>
      <c r="S169" s="158">
        <v>1.2527742854054327E-2</v>
      </c>
      <c r="T169" s="158">
        <v>0</v>
      </c>
      <c r="U169" s="158">
        <v>1.2173257592947691E-2</v>
      </c>
      <c r="V169" s="158">
        <v>0.10479129680252347</v>
      </c>
      <c r="W169" s="158">
        <v>0</v>
      </c>
      <c r="X169" s="158">
        <v>1.9788847543095768E-3</v>
      </c>
      <c r="Y169" s="371">
        <v>0.13147118200383506</v>
      </c>
      <c r="Z169" s="158">
        <v>0</v>
      </c>
      <c r="AA169" s="158">
        <v>3.8954424297432611E-5</v>
      </c>
      <c r="AB169" s="158">
        <v>0.86848986357186753</v>
      </c>
      <c r="AC169" s="407">
        <v>0.86852881799616499</v>
      </c>
    </row>
    <row r="170" spans="1:29" s="38" customFormat="1" x14ac:dyDescent="0.25">
      <c r="A170" s="213">
        <v>7</v>
      </c>
      <c r="B170" s="201">
        <v>503</v>
      </c>
      <c r="C170" s="140" t="s">
        <v>205</v>
      </c>
      <c r="D170" s="164">
        <v>2905</v>
      </c>
      <c r="E170" s="164">
        <v>0</v>
      </c>
      <c r="F170" s="164">
        <v>160</v>
      </c>
      <c r="G170" s="164">
        <v>7865</v>
      </c>
      <c r="H170" s="239">
        <v>7931.666666666667</v>
      </c>
      <c r="I170" s="159" t="s">
        <v>13</v>
      </c>
      <c r="J170" s="253">
        <v>2326.1799999999998</v>
      </c>
      <c r="K170" s="163">
        <v>293.27757932338722</v>
      </c>
      <c r="L170" s="157"/>
      <c r="M170" s="4">
        <v>276.22000000000003</v>
      </c>
      <c r="N170" s="162">
        <v>34.824963227568816</v>
      </c>
      <c r="O170" s="161"/>
      <c r="P170" s="297">
        <v>2049.96</v>
      </c>
      <c r="Q170" s="162">
        <v>258.45261609581843</v>
      </c>
      <c r="R170" s="157"/>
      <c r="S170" s="173">
        <v>1.8631404276539223E-2</v>
      </c>
      <c r="T170" s="158">
        <v>0</v>
      </c>
      <c r="U170" s="158">
        <v>0</v>
      </c>
      <c r="V170" s="158">
        <v>0.10007823986105978</v>
      </c>
      <c r="W170" s="158">
        <v>3.4391147718577242E-5</v>
      </c>
      <c r="X170" s="158">
        <v>0</v>
      </c>
      <c r="Y170" s="371">
        <v>0.11874403528531759</v>
      </c>
      <c r="Z170" s="158">
        <v>0</v>
      </c>
      <c r="AA170" s="173">
        <v>3.2198712051517944E-3</v>
      </c>
      <c r="AB170" s="158">
        <v>0.87803609350953071</v>
      </c>
      <c r="AC170" s="407">
        <v>0.88125596471468248</v>
      </c>
    </row>
    <row r="171" spans="1:29" s="38" customFormat="1" x14ac:dyDescent="0.25">
      <c r="A171" s="223">
        <v>7</v>
      </c>
      <c r="B171" s="201">
        <v>510</v>
      </c>
      <c r="C171" s="140" t="s">
        <v>214</v>
      </c>
      <c r="D171" s="164">
        <v>4322</v>
      </c>
      <c r="E171" s="164">
        <v>0</v>
      </c>
      <c r="F171" s="164">
        <v>0</v>
      </c>
      <c r="G171" s="164">
        <v>10535</v>
      </c>
      <c r="H171" s="239">
        <v>10535</v>
      </c>
      <c r="I171" s="159"/>
      <c r="J171" s="253">
        <v>5202.13</v>
      </c>
      <c r="K171" s="163">
        <v>493.79496915045092</v>
      </c>
      <c r="L171" s="156" t="s">
        <v>3</v>
      </c>
      <c r="M171" s="4">
        <v>559.67999999999995</v>
      </c>
      <c r="N171" s="162">
        <v>53.125771238728049</v>
      </c>
      <c r="O171" s="273"/>
      <c r="P171" s="297">
        <v>4642.45</v>
      </c>
      <c r="Q171" s="162">
        <v>440.66919791172285</v>
      </c>
      <c r="R171" s="157"/>
      <c r="S171" s="173">
        <v>1.1158890685161654E-2</v>
      </c>
      <c r="T171" s="158">
        <v>0</v>
      </c>
      <c r="U171" s="158">
        <v>0</v>
      </c>
      <c r="V171" s="158">
        <v>9.6427809378081666E-2</v>
      </c>
      <c r="W171" s="158">
        <v>0</v>
      </c>
      <c r="X171" s="158">
        <v>0</v>
      </c>
      <c r="Y171" s="371">
        <v>0.10758670006324332</v>
      </c>
      <c r="Z171" s="158">
        <v>0</v>
      </c>
      <c r="AA171" s="173">
        <v>0</v>
      </c>
      <c r="AB171" s="158">
        <v>0.89241329993675667</v>
      </c>
      <c r="AC171" s="407">
        <v>0.89241329993675667</v>
      </c>
    </row>
    <row r="172" spans="1:29" s="38" customFormat="1" x14ac:dyDescent="0.25">
      <c r="A172" s="223">
        <v>7</v>
      </c>
      <c r="B172" s="201">
        <v>718</v>
      </c>
      <c r="C172" s="140" t="s">
        <v>223</v>
      </c>
      <c r="D172" s="164">
        <v>230</v>
      </c>
      <c r="E172" s="164">
        <v>0</v>
      </c>
      <c r="F172" s="164">
        <v>0</v>
      </c>
      <c r="G172" s="164">
        <v>824</v>
      </c>
      <c r="H172" s="239">
        <v>824</v>
      </c>
      <c r="I172" s="159"/>
      <c r="J172" s="253">
        <v>209.75</v>
      </c>
      <c r="K172" s="163">
        <v>254.55097087378641</v>
      </c>
      <c r="L172" s="156" t="s">
        <v>15</v>
      </c>
      <c r="M172" s="275">
        <v>12.54</v>
      </c>
      <c r="N172" s="162">
        <v>15.218446601941746</v>
      </c>
      <c r="O172" s="273"/>
      <c r="P172" s="304">
        <v>197.21</v>
      </c>
      <c r="Q172" s="162">
        <v>239.33252427184468</v>
      </c>
      <c r="R172" s="156" t="s">
        <v>15</v>
      </c>
      <c r="S172" s="160">
        <v>2.1644815256257451E-2</v>
      </c>
      <c r="T172" s="160">
        <v>0</v>
      </c>
      <c r="U172" s="160">
        <v>0</v>
      </c>
      <c r="V172" s="160">
        <v>3.8140643623361142E-2</v>
      </c>
      <c r="W172" s="160">
        <v>0</v>
      </c>
      <c r="X172" s="160">
        <v>0</v>
      </c>
      <c r="Y172" s="371">
        <v>5.9785458879618593E-2</v>
      </c>
      <c r="Z172" s="160">
        <v>0</v>
      </c>
      <c r="AA172" s="160">
        <v>0</v>
      </c>
      <c r="AB172" s="160">
        <v>0.9402145411203815</v>
      </c>
      <c r="AC172" s="407">
        <v>0.9402145411203815</v>
      </c>
    </row>
    <row r="173" spans="1:29" s="38" customFormat="1" x14ac:dyDescent="0.25">
      <c r="A173" s="223">
        <v>7</v>
      </c>
      <c r="B173" s="201">
        <v>979</v>
      </c>
      <c r="C173" s="140" t="s">
        <v>224</v>
      </c>
      <c r="D173" s="164">
        <v>255</v>
      </c>
      <c r="E173" s="164">
        <v>6</v>
      </c>
      <c r="F173" s="164">
        <v>169</v>
      </c>
      <c r="G173" s="164">
        <v>561</v>
      </c>
      <c r="H173" s="239">
        <v>631.41666666666663</v>
      </c>
      <c r="I173" s="159" t="s">
        <v>13</v>
      </c>
      <c r="J173" s="253">
        <v>314.41000000000003</v>
      </c>
      <c r="K173" s="163">
        <v>497.94377722053588</v>
      </c>
      <c r="L173" s="156" t="s">
        <v>14</v>
      </c>
      <c r="M173" s="4">
        <v>14.77</v>
      </c>
      <c r="N173" s="162">
        <v>23.391843737627031</v>
      </c>
      <c r="O173" s="161"/>
      <c r="P173" s="297">
        <v>299.64</v>
      </c>
      <c r="Q173" s="162">
        <v>474.55193348290879</v>
      </c>
      <c r="R173" s="20" t="s">
        <v>15</v>
      </c>
      <c r="S173" s="173">
        <v>9.8279316815622908E-3</v>
      </c>
      <c r="T173" s="36">
        <v>0</v>
      </c>
      <c r="U173" s="36">
        <v>0</v>
      </c>
      <c r="V173" s="36">
        <v>3.7148945644222511E-2</v>
      </c>
      <c r="W173" s="36">
        <v>0</v>
      </c>
      <c r="X173" s="36">
        <v>0</v>
      </c>
      <c r="Y173" s="371">
        <v>4.6976877325784802E-2</v>
      </c>
      <c r="Z173" s="36">
        <v>0</v>
      </c>
      <c r="AA173" s="173">
        <v>1.1227378264050123E-2</v>
      </c>
      <c r="AB173" s="36">
        <v>0.941795744410165</v>
      </c>
      <c r="AC173" s="407">
        <v>0.95302312267421507</v>
      </c>
    </row>
    <row r="174" spans="1:29" s="38" customFormat="1" x14ac:dyDescent="0.25">
      <c r="A174" s="223">
        <v>7</v>
      </c>
      <c r="B174" s="201">
        <v>976</v>
      </c>
      <c r="C174" s="140" t="s">
        <v>225</v>
      </c>
      <c r="D174" s="164">
        <v>260</v>
      </c>
      <c r="E174" s="164">
        <v>3</v>
      </c>
      <c r="F174" s="164">
        <v>0</v>
      </c>
      <c r="G174" s="164">
        <v>735</v>
      </c>
      <c r="H174" s="239">
        <v>735</v>
      </c>
      <c r="I174" s="159"/>
      <c r="J174" s="253">
        <v>185.24</v>
      </c>
      <c r="K174" s="163">
        <v>252.02721088435376</v>
      </c>
      <c r="L174" s="156" t="s">
        <v>15</v>
      </c>
      <c r="M174" s="4">
        <v>7.62</v>
      </c>
      <c r="N174" s="162">
        <v>10.36734693877551</v>
      </c>
      <c r="O174" s="161"/>
      <c r="P174" s="297">
        <v>177.62</v>
      </c>
      <c r="Q174" s="162">
        <v>241.65986394557822</v>
      </c>
      <c r="R174" s="156" t="s">
        <v>15</v>
      </c>
      <c r="S174" s="173">
        <v>2.1863528395594901E-2</v>
      </c>
      <c r="T174" s="158">
        <v>0</v>
      </c>
      <c r="U174" s="158">
        <v>0</v>
      </c>
      <c r="V174" s="158">
        <v>1.9272295400561433E-2</v>
      </c>
      <c r="W174" s="158">
        <v>0</v>
      </c>
      <c r="X174" s="158">
        <v>0</v>
      </c>
      <c r="Y174" s="371">
        <v>4.1135823796156337E-2</v>
      </c>
      <c r="Z174" s="158">
        <v>0</v>
      </c>
      <c r="AA174" s="173">
        <v>0</v>
      </c>
      <c r="AB174" s="158">
        <v>0.95886417620384368</v>
      </c>
      <c r="AC174" s="407">
        <v>0.95886417620384368</v>
      </c>
    </row>
    <row r="175" spans="1:29" s="38" customFormat="1" ht="15.75" thickBot="1" x14ac:dyDescent="0.3">
      <c r="A175" s="228">
        <v>7</v>
      </c>
      <c r="B175" s="205">
        <v>325</v>
      </c>
      <c r="C175" s="139" t="s">
        <v>227</v>
      </c>
      <c r="D175" s="47">
        <v>3305</v>
      </c>
      <c r="E175" s="47">
        <v>10</v>
      </c>
      <c r="F175" s="47">
        <v>593</v>
      </c>
      <c r="G175" s="47">
        <v>6631</v>
      </c>
      <c r="H175" s="248">
        <v>6878.083333333333</v>
      </c>
      <c r="I175" s="324" t="s">
        <v>13</v>
      </c>
      <c r="J175" s="262">
        <v>2036.54</v>
      </c>
      <c r="K175" s="48">
        <v>296.09120757963098</v>
      </c>
      <c r="L175" s="49"/>
      <c r="M175" s="69">
        <v>36.54</v>
      </c>
      <c r="N175" s="50">
        <v>5.3125265032652029</v>
      </c>
      <c r="O175" s="51"/>
      <c r="P175" s="313">
        <v>2000</v>
      </c>
      <c r="Q175" s="50">
        <v>290.77868107636579</v>
      </c>
      <c r="R175" s="49"/>
      <c r="S175" s="183">
        <v>1.7942196077661132E-2</v>
      </c>
      <c r="T175" s="149">
        <v>0</v>
      </c>
      <c r="U175" s="149">
        <v>0</v>
      </c>
      <c r="V175" s="149">
        <v>0</v>
      </c>
      <c r="W175" s="149">
        <v>0</v>
      </c>
      <c r="X175" s="149">
        <v>0</v>
      </c>
      <c r="Y175" s="378">
        <v>1.7942196077661132E-2</v>
      </c>
      <c r="Z175" s="149">
        <v>0</v>
      </c>
      <c r="AA175" s="183">
        <v>0</v>
      </c>
      <c r="AB175" s="149">
        <v>0.98205780392233888</v>
      </c>
      <c r="AC175" s="413">
        <v>0.98205780392233888</v>
      </c>
    </row>
    <row r="176" spans="1:29" s="38" customFormat="1" ht="15.75" thickBot="1" x14ac:dyDescent="0.3">
      <c r="A176" s="228"/>
      <c r="B176" s="202"/>
      <c r="C176" s="90"/>
      <c r="D176" s="130"/>
      <c r="E176" s="130"/>
      <c r="F176" s="130"/>
      <c r="G176" s="130"/>
      <c r="H176" s="244"/>
      <c r="I176" s="122"/>
      <c r="J176" s="258"/>
      <c r="K176" s="129"/>
      <c r="L176" s="128"/>
      <c r="M176" s="270"/>
      <c r="N176" s="127"/>
      <c r="O176" s="126"/>
      <c r="P176" s="301"/>
      <c r="Q176" s="127"/>
      <c r="R176" s="128"/>
      <c r="S176" s="177"/>
      <c r="T176" s="124"/>
      <c r="U176" s="124"/>
      <c r="V176" s="124"/>
      <c r="W176" s="124"/>
      <c r="X176" s="64" t="s">
        <v>267</v>
      </c>
      <c r="Y176" s="76">
        <f>SUM(Y105:Y175)/71</f>
        <v>0.27692802468135569</v>
      </c>
      <c r="Z176" s="124"/>
      <c r="AA176" s="177"/>
      <c r="AB176" s="124"/>
      <c r="AC176" s="409"/>
    </row>
    <row r="177" spans="1:29" s="38" customFormat="1" x14ac:dyDescent="0.25">
      <c r="A177" s="229"/>
      <c r="B177" s="206"/>
      <c r="C177" s="197" t="s">
        <v>265</v>
      </c>
      <c r="D177" s="45"/>
      <c r="E177" s="45"/>
      <c r="F177" s="45"/>
      <c r="G177" s="45"/>
      <c r="H177" s="240"/>
      <c r="I177" s="320"/>
      <c r="J177" s="254"/>
      <c r="K177" s="163"/>
      <c r="L177" s="131"/>
      <c r="M177" s="265"/>
      <c r="N177" s="162"/>
      <c r="O177" s="34"/>
      <c r="P177" s="296"/>
      <c r="Q177" s="162"/>
      <c r="R177" s="131"/>
      <c r="S177" s="172"/>
      <c r="T177" s="25"/>
      <c r="U177" s="25"/>
      <c r="V177" s="25"/>
      <c r="W177" s="25"/>
      <c r="X177" s="25"/>
      <c r="Y177" s="153"/>
      <c r="Z177" s="25"/>
      <c r="AA177" s="172"/>
      <c r="AB177" s="25"/>
      <c r="AC177" s="405"/>
    </row>
    <row r="178" spans="1:29" s="38" customFormat="1" x14ac:dyDescent="0.25">
      <c r="A178" s="230">
        <v>8</v>
      </c>
      <c r="B178" s="201">
        <v>790</v>
      </c>
      <c r="C178" s="140" t="s">
        <v>38</v>
      </c>
      <c r="D178" s="164">
        <v>219</v>
      </c>
      <c r="E178" s="164">
        <v>0</v>
      </c>
      <c r="F178" s="164">
        <v>0</v>
      </c>
      <c r="G178" s="164">
        <v>551</v>
      </c>
      <c r="H178" s="239">
        <v>551</v>
      </c>
      <c r="I178" s="159"/>
      <c r="J178" s="253">
        <v>300.81</v>
      </c>
      <c r="K178" s="163">
        <v>545.9346642468239</v>
      </c>
      <c r="L178" s="156" t="s">
        <v>14</v>
      </c>
      <c r="M178" s="4">
        <v>125.73</v>
      </c>
      <c r="N178" s="162">
        <v>228.18511796733213</v>
      </c>
      <c r="O178" s="161"/>
      <c r="P178" s="297">
        <v>175.08</v>
      </c>
      <c r="Q178" s="162">
        <v>317.74954627949188</v>
      </c>
      <c r="R178" s="155" t="s">
        <v>15</v>
      </c>
      <c r="S178" s="173">
        <v>1.010604700641601E-2</v>
      </c>
      <c r="T178" s="158">
        <v>0</v>
      </c>
      <c r="U178" s="158">
        <v>0</v>
      </c>
      <c r="V178" s="158">
        <v>0.4078654300056514</v>
      </c>
      <c r="W178" s="158">
        <v>0</v>
      </c>
      <c r="X178" s="158">
        <v>0</v>
      </c>
      <c r="Y178" s="371">
        <v>0.41797147701206738</v>
      </c>
      <c r="Z178" s="158">
        <v>0</v>
      </c>
      <c r="AA178" s="173">
        <v>0</v>
      </c>
      <c r="AB178" s="158">
        <v>0.58202852298793262</v>
      </c>
      <c r="AC178" s="407">
        <v>0.58202852298793262</v>
      </c>
    </row>
    <row r="179" spans="1:29" s="38" customFormat="1" x14ac:dyDescent="0.25">
      <c r="A179" s="230">
        <v>8</v>
      </c>
      <c r="B179" s="201">
        <v>847</v>
      </c>
      <c r="C179" s="140" t="s">
        <v>46</v>
      </c>
      <c r="D179" s="164">
        <v>783</v>
      </c>
      <c r="E179" s="164">
        <v>0</v>
      </c>
      <c r="F179" s="164">
        <v>0</v>
      </c>
      <c r="G179" s="164">
        <v>626</v>
      </c>
      <c r="H179" s="239">
        <v>626</v>
      </c>
      <c r="I179" s="159"/>
      <c r="J179" s="253">
        <v>299.01</v>
      </c>
      <c r="K179" s="163">
        <v>477.65175718849838</v>
      </c>
      <c r="L179" s="156" t="s">
        <v>25</v>
      </c>
      <c r="M179" s="4">
        <v>122.24</v>
      </c>
      <c r="N179" s="162">
        <v>195.27156549520765</v>
      </c>
      <c r="O179" s="273" t="s">
        <v>47</v>
      </c>
      <c r="P179" s="297">
        <v>176.77</v>
      </c>
      <c r="Q179" s="162">
        <v>282.38019169329078</v>
      </c>
      <c r="R179" s="273" t="s">
        <v>26</v>
      </c>
      <c r="S179" s="173">
        <v>1.1538075649643825E-2</v>
      </c>
      <c r="T179" s="158">
        <v>0</v>
      </c>
      <c r="U179" s="158">
        <v>0</v>
      </c>
      <c r="V179" s="158">
        <v>0.39309722082873488</v>
      </c>
      <c r="W179" s="158">
        <v>0</v>
      </c>
      <c r="X179" s="158">
        <v>4.1804621918999363E-3</v>
      </c>
      <c r="Y179" s="371">
        <v>0.40881575867027864</v>
      </c>
      <c r="Z179" s="158">
        <v>0</v>
      </c>
      <c r="AA179" s="173">
        <v>1.0701983211263838E-3</v>
      </c>
      <c r="AB179" s="158">
        <v>0.59011404300859505</v>
      </c>
      <c r="AC179" s="407">
        <v>0.59118424132972147</v>
      </c>
    </row>
    <row r="180" spans="1:29" s="368" customFormat="1" x14ac:dyDescent="0.25">
      <c r="A180" s="399">
        <v>8</v>
      </c>
      <c r="B180" s="201">
        <v>404</v>
      </c>
      <c r="C180" s="140" t="s">
        <v>74</v>
      </c>
      <c r="D180" s="164">
        <v>4685</v>
      </c>
      <c r="E180" s="164">
        <v>0</v>
      </c>
      <c r="F180" s="164">
        <v>3028</v>
      </c>
      <c r="G180" s="164">
        <v>3437</v>
      </c>
      <c r="H180" s="239">
        <v>4698.666666666667</v>
      </c>
      <c r="I180" s="159" t="s">
        <v>13</v>
      </c>
      <c r="J180" s="253">
        <v>1806.78</v>
      </c>
      <c r="K180" s="163">
        <v>384.53036322360953</v>
      </c>
      <c r="L180" s="156" t="s">
        <v>15</v>
      </c>
      <c r="M180" s="4">
        <v>640.72</v>
      </c>
      <c r="N180" s="162">
        <v>136.36208853575482</v>
      </c>
      <c r="O180" s="370"/>
      <c r="P180" s="297">
        <v>1166.06</v>
      </c>
      <c r="Q180" s="162">
        <v>248.16827468785468</v>
      </c>
      <c r="R180" s="156"/>
      <c r="S180" s="173">
        <v>1.0482737245265057E-2</v>
      </c>
      <c r="T180" s="158">
        <v>0</v>
      </c>
      <c r="U180" s="158">
        <v>2.3467162576517341E-2</v>
      </c>
      <c r="V180" s="158">
        <v>0.3206699210750617</v>
      </c>
      <c r="W180" s="158">
        <v>0</v>
      </c>
      <c r="X180" s="158">
        <v>0</v>
      </c>
      <c r="Y180" s="371">
        <v>0.35461982089684407</v>
      </c>
      <c r="Z180" s="158">
        <v>0</v>
      </c>
      <c r="AA180" s="173">
        <v>3.5034702620130843E-3</v>
      </c>
      <c r="AB180" s="158">
        <v>0.64187670884114278</v>
      </c>
      <c r="AC180" s="407">
        <v>0.64538017910315582</v>
      </c>
    </row>
    <row r="181" spans="1:29" s="368" customFormat="1" x14ac:dyDescent="0.25">
      <c r="A181" s="399">
        <v>8</v>
      </c>
      <c r="B181" s="201">
        <v>807</v>
      </c>
      <c r="C181" s="140" t="s">
        <v>70</v>
      </c>
      <c r="D181" s="164">
        <v>449</v>
      </c>
      <c r="E181" s="164">
        <v>1</v>
      </c>
      <c r="F181" s="164">
        <v>203</v>
      </c>
      <c r="G181" s="164">
        <v>708</v>
      </c>
      <c r="H181" s="239">
        <v>792.58333333333337</v>
      </c>
      <c r="I181" s="159" t="s">
        <v>13</v>
      </c>
      <c r="J181" s="253">
        <v>351.09</v>
      </c>
      <c r="K181" s="163">
        <v>442.96919356534534</v>
      </c>
      <c r="L181" s="157" t="s">
        <v>15</v>
      </c>
      <c r="M181" s="4">
        <v>123.54</v>
      </c>
      <c r="N181" s="162">
        <v>155.87004521080854</v>
      </c>
      <c r="O181" s="370"/>
      <c r="P181" s="297">
        <v>227.55</v>
      </c>
      <c r="Q181" s="162">
        <v>287.09914835453685</v>
      </c>
      <c r="R181" s="157" t="s">
        <v>15</v>
      </c>
      <c r="S181" s="173">
        <v>1.1108262838588397E-2</v>
      </c>
      <c r="T181" s="158">
        <v>0</v>
      </c>
      <c r="U181" s="158">
        <v>0</v>
      </c>
      <c r="V181" s="158">
        <v>0.34076732461761944</v>
      </c>
      <c r="W181" s="158">
        <v>0</v>
      </c>
      <c r="X181" s="158">
        <v>0</v>
      </c>
      <c r="Y181" s="371">
        <v>0.35187558745620784</v>
      </c>
      <c r="Z181" s="158">
        <v>0</v>
      </c>
      <c r="AA181" s="173">
        <v>2.2786180181719789E-4</v>
      </c>
      <c r="AB181" s="158">
        <v>0.64789655074197505</v>
      </c>
      <c r="AC181" s="407">
        <v>0.64812441254379227</v>
      </c>
    </row>
    <row r="182" spans="1:29" s="368" customFormat="1" x14ac:dyDescent="0.25">
      <c r="A182" s="399">
        <v>8</v>
      </c>
      <c r="B182" s="201">
        <v>232</v>
      </c>
      <c r="C182" s="116" t="s">
        <v>71</v>
      </c>
      <c r="D182" s="164">
        <v>1678</v>
      </c>
      <c r="E182" s="164">
        <v>0</v>
      </c>
      <c r="F182" s="164">
        <v>1678</v>
      </c>
      <c r="G182" s="164">
        <v>800</v>
      </c>
      <c r="H182" s="249">
        <v>1333.3333333333335</v>
      </c>
      <c r="I182" s="159" t="s">
        <v>13</v>
      </c>
      <c r="J182" s="253">
        <v>621.32000000000005</v>
      </c>
      <c r="K182" s="163">
        <v>465.98999999999995</v>
      </c>
      <c r="L182" s="156" t="s">
        <v>14</v>
      </c>
      <c r="M182" s="4">
        <v>218.49</v>
      </c>
      <c r="N182" s="162">
        <v>163.86750000000001</v>
      </c>
      <c r="O182" s="370"/>
      <c r="P182" s="297">
        <v>402.83</v>
      </c>
      <c r="Q182" s="162">
        <v>302.12249999999995</v>
      </c>
      <c r="R182" s="155" t="s">
        <v>15</v>
      </c>
      <c r="S182" s="173">
        <v>7.0977917981072548E-3</v>
      </c>
      <c r="T182" s="158">
        <v>0</v>
      </c>
      <c r="U182" s="158">
        <v>0</v>
      </c>
      <c r="V182" s="158">
        <v>0.34455675014485287</v>
      </c>
      <c r="W182" s="158">
        <v>0</v>
      </c>
      <c r="X182" s="158">
        <v>0</v>
      </c>
      <c r="Y182" s="371">
        <v>0.35165454194296014</v>
      </c>
      <c r="Z182" s="158">
        <v>0</v>
      </c>
      <c r="AA182" s="173">
        <v>0</v>
      </c>
      <c r="AB182" s="158">
        <v>0.6483454580570398</v>
      </c>
      <c r="AC182" s="407">
        <v>0.6483454580570398</v>
      </c>
    </row>
    <row r="183" spans="1:29" s="368" customFormat="1" x14ac:dyDescent="0.25">
      <c r="A183" s="399">
        <v>8</v>
      </c>
      <c r="B183" s="201">
        <v>413</v>
      </c>
      <c r="C183" s="140" t="s">
        <v>110</v>
      </c>
      <c r="D183" s="164">
        <v>1440</v>
      </c>
      <c r="E183" s="164">
        <v>0</v>
      </c>
      <c r="F183" s="164">
        <v>932</v>
      </c>
      <c r="G183" s="164">
        <v>930</v>
      </c>
      <c r="H183" s="239">
        <v>1318</v>
      </c>
      <c r="I183" s="159" t="s">
        <v>13</v>
      </c>
      <c r="J183" s="253">
        <v>551</v>
      </c>
      <c r="K183" s="163">
        <v>418.05766312594841</v>
      </c>
      <c r="L183" s="156" t="s">
        <v>15</v>
      </c>
      <c r="M183" s="4">
        <v>167.61</v>
      </c>
      <c r="N183" s="162">
        <v>127.16995447647952</v>
      </c>
      <c r="O183" s="370"/>
      <c r="P183" s="297">
        <v>383.39</v>
      </c>
      <c r="Q183" s="162">
        <v>290.88770864946889</v>
      </c>
      <c r="R183" s="154" t="s">
        <v>15</v>
      </c>
      <c r="S183" s="173">
        <v>9.2921960072595289E-3</v>
      </c>
      <c r="T183" s="158">
        <v>0</v>
      </c>
      <c r="U183" s="158">
        <v>5.4446460980036297E-2</v>
      </c>
      <c r="V183" s="158">
        <v>0.24045372050816699</v>
      </c>
      <c r="W183" s="158">
        <v>0</v>
      </c>
      <c r="X183" s="158">
        <v>0</v>
      </c>
      <c r="Y183" s="371">
        <v>0.3041923774954628</v>
      </c>
      <c r="Z183" s="158">
        <v>0</v>
      </c>
      <c r="AA183" s="173">
        <v>0</v>
      </c>
      <c r="AB183" s="158">
        <v>0.6958076225045372</v>
      </c>
      <c r="AC183" s="407">
        <v>0.6958076225045372</v>
      </c>
    </row>
    <row r="184" spans="1:29" s="368" customFormat="1" x14ac:dyDescent="0.25">
      <c r="A184" s="399">
        <v>8</v>
      </c>
      <c r="B184" s="201">
        <v>810</v>
      </c>
      <c r="C184" s="140" t="s">
        <v>113</v>
      </c>
      <c r="D184" s="164">
        <v>1030</v>
      </c>
      <c r="E184" s="164">
        <v>0</v>
      </c>
      <c r="F184" s="164">
        <v>673</v>
      </c>
      <c r="G184" s="164">
        <v>798</v>
      </c>
      <c r="H184" s="239">
        <v>1078.4166666666667</v>
      </c>
      <c r="I184" s="159" t="s">
        <v>13</v>
      </c>
      <c r="J184" s="253">
        <v>476.82</v>
      </c>
      <c r="K184" s="163">
        <v>442.14821111196966</v>
      </c>
      <c r="L184" s="156" t="s">
        <v>26</v>
      </c>
      <c r="M184" s="275">
        <v>142.75</v>
      </c>
      <c r="N184" s="162">
        <v>132.36998686345723</v>
      </c>
      <c r="O184" s="273" t="s">
        <v>47</v>
      </c>
      <c r="P184" s="304">
        <v>334.07</v>
      </c>
      <c r="Q184" s="162">
        <v>309.77822424851246</v>
      </c>
      <c r="R184" s="156" t="s">
        <v>26</v>
      </c>
      <c r="S184" s="160">
        <v>9.2278008472798968E-3</v>
      </c>
      <c r="T184" s="160">
        <v>0</v>
      </c>
      <c r="U184" s="160">
        <v>0</v>
      </c>
      <c r="V184" s="160">
        <v>0.28643932720942916</v>
      </c>
      <c r="W184" s="160">
        <v>0</v>
      </c>
      <c r="X184" s="160">
        <v>3.7120926135648675E-3</v>
      </c>
      <c r="Y184" s="371">
        <v>0.29937922067027395</v>
      </c>
      <c r="Z184" s="160">
        <v>0</v>
      </c>
      <c r="AA184" s="160">
        <v>9.4375235938089848E-4</v>
      </c>
      <c r="AB184" s="160">
        <v>0.69967702697034517</v>
      </c>
      <c r="AC184" s="407">
        <v>0.70062077932972611</v>
      </c>
    </row>
    <row r="185" spans="1:29" s="368" customFormat="1" x14ac:dyDescent="0.25">
      <c r="A185" s="399">
        <v>8</v>
      </c>
      <c r="B185" s="201">
        <v>922</v>
      </c>
      <c r="C185" s="140" t="s">
        <v>118</v>
      </c>
      <c r="D185" s="164">
        <v>1090</v>
      </c>
      <c r="E185" s="164">
        <v>1</v>
      </c>
      <c r="F185" s="164">
        <v>657</v>
      </c>
      <c r="G185" s="164">
        <v>1607</v>
      </c>
      <c r="H185" s="239">
        <v>1880.75</v>
      </c>
      <c r="I185" s="159" t="s">
        <v>13</v>
      </c>
      <c r="J185" s="253">
        <v>749.52</v>
      </c>
      <c r="K185" s="163">
        <v>398.52186627675127</v>
      </c>
      <c r="L185" s="156" t="s">
        <v>26</v>
      </c>
      <c r="M185" s="4">
        <v>214.22</v>
      </c>
      <c r="N185" s="162">
        <v>113.90136913465372</v>
      </c>
      <c r="O185" s="273" t="s">
        <v>47</v>
      </c>
      <c r="P185" s="297">
        <v>535.29999999999995</v>
      </c>
      <c r="Q185" s="162">
        <v>284.62049714209752</v>
      </c>
      <c r="R185" s="156" t="s">
        <v>26</v>
      </c>
      <c r="S185" s="173">
        <v>1.180755683637528E-2</v>
      </c>
      <c r="T185" s="158">
        <v>0</v>
      </c>
      <c r="U185" s="158">
        <v>0</v>
      </c>
      <c r="V185" s="158">
        <v>0.25627067990180386</v>
      </c>
      <c r="W185" s="158">
        <v>1.5876827836482015E-2</v>
      </c>
      <c r="X185" s="158">
        <v>1.8545202262781513E-3</v>
      </c>
      <c r="Y185" s="371">
        <v>0.28580958480093932</v>
      </c>
      <c r="Z185" s="158">
        <v>0</v>
      </c>
      <c r="AA185" s="173">
        <v>4.669655246024122E-4</v>
      </c>
      <c r="AB185" s="158">
        <v>0.71372344967445844</v>
      </c>
      <c r="AC185" s="407">
        <v>0.7141904151990609</v>
      </c>
    </row>
    <row r="186" spans="1:29" s="368" customFormat="1" x14ac:dyDescent="0.25">
      <c r="A186" s="399">
        <v>8</v>
      </c>
      <c r="B186" s="201">
        <v>375</v>
      </c>
      <c r="C186" s="140" t="s">
        <v>122</v>
      </c>
      <c r="D186" s="164">
        <v>1708</v>
      </c>
      <c r="E186" s="164">
        <v>0</v>
      </c>
      <c r="F186" s="164">
        <v>616</v>
      </c>
      <c r="G186" s="164">
        <v>2510</v>
      </c>
      <c r="H186" s="239">
        <v>2766.6666666666665</v>
      </c>
      <c r="I186" s="159"/>
      <c r="J186" s="253">
        <v>1147.67</v>
      </c>
      <c r="K186" s="163">
        <v>414.82048192771089</v>
      </c>
      <c r="L186" s="156"/>
      <c r="M186" s="4">
        <v>325.52999999999997</v>
      </c>
      <c r="N186" s="162">
        <v>117.66144578313252</v>
      </c>
      <c r="O186" s="370"/>
      <c r="P186" s="297">
        <v>822.14</v>
      </c>
      <c r="Q186" s="162">
        <v>297.15903614457835</v>
      </c>
      <c r="R186" s="155"/>
      <c r="S186" s="173">
        <v>1.2050502322096071E-2</v>
      </c>
      <c r="T186" s="158">
        <v>0</v>
      </c>
      <c r="U186" s="158">
        <v>0</v>
      </c>
      <c r="V186" s="158">
        <v>0.27159375081687243</v>
      </c>
      <c r="W186" s="158">
        <v>0</v>
      </c>
      <c r="X186" s="158">
        <v>0</v>
      </c>
      <c r="Y186" s="371">
        <v>0.28364425313896852</v>
      </c>
      <c r="Z186" s="158">
        <v>0</v>
      </c>
      <c r="AA186" s="173">
        <v>0</v>
      </c>
      <c r="AB186" s="158">
        <v>0.71635574686103143</v>
      </c>
      <c r="AC186" s="407">
        <v>0.71635574686103143</v>
      </c>
    </row>
    <row r="187" spans="1:29" s="368" customFormat="1" x14ac:dyDescent="0.25">
      <c r="A187" s="399">
        <v>8</v>
      </c>
      <c r="B187" s="201">
        <v>812</v>
      </c>
      <c r="C187" s="140" t="s">
        <v>121</v>
      </c>
      <c r="D187" s="164">
        <v>933</v>
      </c>
      <c r="E187" s="164">
        <v>0</v>
      </c>
      <c r="F187" s="164">
        <v>737</v>
      </c>
      <c r="G187" s="164">
        <v>454</v>
      </c>
      <c r="H187" s="239">
        <v>761.08333333333326</v>
      </c>
      <c r="I187" s="159" t="s">
        <v>13</v>
      </c>
      <c r="J187" s="253">
        <v>327.64</v>
      </c>
      <c r="K187" s="163">
        <v>430.49162378188987</v>
      </c>
      <c r="L187" s="157" t="s">
        <v>15</v>
      </c>
      <c r="M187" s="4">
        <v>92.57</v>
      </c>
      <c r="N187" s="162">
        <v>121.62925654220957</v>
      </c>
      <c r="O187" s="370"/>
      <c r="P187" s="297">
        <v>235.07</v>
      </c>
      <c r="Q187" s="162">
        <v>308.86236723968028</v>
      </c>
      <c r="R187" s="157" t="s">
        <v>15</v>
      </c>
      <c r="S187" s="173">
        <v>7.6303259675253327E-3</v>
      </c>
      <c r="T187" s="158">
        <v>0</v>
      </c>
      <c r="U187" s="158">
        <v>0</v>
      </c>
      <c r="V187" s="158">
        <v>0.27490538395800268</v>
      </c>
      <c r="W187" s="158">
        <v>0</v>
      </c>
      <c r="X187" s="158">
        <v>0</v>
      </c>
      <c r="Y187" s="371">
        <v>0.28253570992552801</v>
      </c>
      <c r="Z187" s="158">
        <v>0</v>
      </c>
      <c r="AA187" s="173">
        <v>9.3089976803809055E-3</v>
      </c>
      <c r="AB187" s="158">
        <v>0.70815529239409114</v>
      </c>
      <c r="AC187" s="407">
        <v>0.7174642900744721</v>
      </c>
    </row>
    <row r="188" spans="1:29" s="368" customFormat="1" x14ac:dyDescent="0.25">
      <c r="A188" s="399">
        <v>8</v>
      </c>
      <c r="B188" s="201">
        <v>924</v>
      </c>
      <c r="C188" s="140" t="s">
        <v>128</v>
      </c>
      <c r="D188" s="164">
        <v>2553</v>
      </c>
      <c r="E188" s="164">
        <v>0</v>
      </c>
      <c r="F188" s="164">
        <v>0</v>
      </c>
      <c r="G188" s="164">
        <v>3470</v>
      </c>
      <c r="H188" s="239">
        <v>3470</v>
      </c>
      <c r="I188" s="159"/>
      <c r="J188" s="253">
        <v>1354.9</v>
      </c>
      <c r="K188" s="163">
        <v>390.46109510086455</v>
      </c>
      <c r="L188" s="157" t="s">
        <v>15</v>
      </c>
      <c r="M188" s="4">
        <v>371.59</v>
      </c>
      <c r="N188" s="162">
        <v>107.0864553314121</v>
      </c>
      <c r="O188" s="370"/>
      <c r="P188" s="297">
        <v>983.31</v>
      </c>
      <c r="Q188" s="162">
        <v>283.37463976945241</v>
      </c>
      <c r="R188" s="157" t="s">
        <v>15</v>
      </c>
      <c r="S188" s="173">
        <v>1.4111742564026865E-2</v>
      </c>
      <c r="T188" s="158">
        <v>0</v>
      </c>
      <c r="U188" s="158">
        <v>0</v>
      </c>
      <c r="V188" s="158">
        <v>0.26014466012251825</v>
      </c>
      <c r="W188" s="158">
        <v>0</v>
      </c>
      <c r="X188" s="158">
        <v>0</v>
      </c>
      <c r="Y188" s="371">
        <v>0.27425640268654511</v>
      </c>
      <c r="Z188" s="158">
        <v>0</v>
      </c>
      <c r="AA188" s="173">
        <v>2.509410288582183E-4</v>
      </c>
      <c r="AB188" s="158">
        <v>0.72549265628459658</v>
      </c>
      <c r="AC188" s="407">
        <v>0.72574359731345484</v>
      </c>
    </row>
    <row r="189" spans="1:29" s="368" customFormat="1" ht="15" customHeight="1" x14ac:dyDescent="0.25">
      <c r="A189" s="399">
        <v>8</v>
      </c>
      <c r="B189" s="201">
        <v>537</v>
      </c>
      <c r="C189" s="140" t="s">
        <v>129</v>
      </c>
      <c r="D189" s="164">
        <v>154</v>
      </c>
      <c r="E189" s="164">
        <v>0</v>
      </c>
      <c r="F189" s="164">
        <v>0</v>
      </c>
      <c r="G189" s="164">
        <v>385</v>
      </c>
      <c r="H189" s="239">
        <v>385</v>
      </c>
      <c r="I189" s="159"/>
      <c r="J189" s="253">
        <v>179.14</v>
      </c>
      <c r="K189" s="163">
        <v>465.29870129870125</v>
      </c>
      <c r="L189" s="156" t="s">
        <v>14</v>
      </c>
      <c r="M189" s="4">
        <v>48.84</v>
      </c>
      <c r="N189" s="162">
        <v>126.85714285714286</v>
      </c>
      <c r="O189" s="370"/>
      <c r="P189" s="297">
        <v>130.30000000000001</v>
      </c>
      <c r="Q189" s="162">
        <v>338.44155844155847</v>
      </c>
      <c r="R189" s="157" t="s">
        <v>15</v>
      </c>
      <c r="S189" s="173">
        <v>1.183431952662722E-2</v>
      </c>
      <c r="T189" s="158">
        <v>0</v>
      </c>
      <c r="U189" s="158">
        <v>0</v>
      </c>
      <c r="V189" s="158">
        <v>0.26080160768114324</v>
      </c>
      <c r="W189" s="158">
        <v>0</v>
      </c>
      <c r="X189" s="158">
        <v>0</v>
      </c>
      <c r="Y189" s="371">
        <v>0.27263592720777047</v>
      </c>
      <c r="Z189" s="158">
        <v>0</v>
      </c>
      <c r="AA189" s="173">
        <v>0</v>
      </c>
      <c r="AB189" s="158">
        <v>0.7273640727922297</v>
      </c>
      <c r="AC189" s="407">
        <v>0.7273640727922297</v>
      </c>
    </row>
    <row r="190" spans="1:29" s="368" customFormat="1" x14ac:dyDescent="0.25">
      <c r="A190" s="399">
        <v>8</v>
      </c>
      <c r="B190" s="201">
        <v>616</v>
      </c>
      <c r="C190" s="140" t="s">
        <v>140</v>
      </c>
      <c r="D190" s="164">
        <v>1545</v>
      </c>
      <c r="E190" s="164">
        <v>0</v>
      </c>
      <c r="F190" s="164">
        <v>500</v>
      </c>
      <c r="G190" s="164">
        <v>1869</v>
      </c>
      <c r="H190" s="239">
        <v>2077.3333333333335</v>
      </c>
      <c r="I190" s="159" t="s">
        <v>13</v>
      </c>
      <c r="J190" s="253">
        <v>800.21</v>
      </c>
      <c r="K190" s="163">
        <v>385.21020539152761</v>
      </c>
      <c r="L190" s="157" t="s">
        <v>15</v>
      </c>
      <c r="M190" s="4">
        <v>202.52</v>
      </c>
      <c r="N190" s="162">
        <v>97.490372272143773</v>
      </c>
      <c r="O190" s="370"/>
      <c r="P190" s="297">
        <v>597.69000000000005</v>
      </c>
      <c r="Q190" s="162">
        <v>287.71983311938379</v>
      </c>
      <c r="R190" s="157" t="s">
        <v>15</v>
      </c>
      <c r="S190" s="173">
        <v>1.2871621199435149E-2</v>
      </c>
      <c r="T190" s="158">
        <v>0</v>
      </c>
      <c r="U190" s="158">
        <v>0</v>
      </c>
      <c r="V190" s="158">
        <v>0.24021194436460427</v>
      </c>
      <c r="W190" s="158">
        <v>0</v>
      </c>
      <c r="X190" s="158">
        <v>0</v>
      </c>
      <c r="Y190" s="371">
        <v>0.25308356556403944</v>
      </c>
      <c r="Z190" s="158">
        <v>0</v>
      </c>
      <c r="AA190" s="173">
        <v>1.329650966621262E-2</v>
      </c>
      <c r="AB190" s="158">
        <v>0.7336199247697478</v>
      </c>
      <c r="AC190" s="407">
        <v>0.74691643443596045</v>
      </c>
    </row>
    <row r="191" spans="1:29" s="368" customFormat="1" x14ac:dyDescent="0.25">
      <c r="A191" s="399">
        <v>8</v>
      </c>
      <c r="B191" s="201">
        <v>796</v>
      </c>
      <c r="C191" s="140" t="s">
        <v>146</v>
      </c>
      <c r="D191" s="164">
        <v>140</v>
      </c>
      <c r="E191" s="164">
        <v>0</v>
      </c>
      <c r="F191" s="164">
        <v>0</v>
      </c>
      <c r="G191" s="164">
        <v>270</v>
      </c>
      <c r="H191" s="239">
        <v>270</v>
      </c>
      <c r="I191" s="159"/>
      <c r="J191" s="253">
        <v>101.72</v>
      </c>
      <c r="K191" s="163">
        <v>376.7407407407407</v>
      </c>
      <c r="L191" s="156" t="s">
        <v>15</v>
      </c>
      <c r="M191" s="4">
        <v>24.95</v>
      </c>
      <c r="N191" s="162">
        <v>92.407407407407405</v>
      </c>
      <c r="O191" s="273"/>
      <c r="P191" s="297">
        <v>76.77</v>
      </c>
      <c r="Q191" s="162">
        <v>284.33333333333331</v>
      </c>
      <c r="R191" s="156" t="s">
        <v>15</v>
      </c>
      <c r="S191" s="173">
        <v>1.4648053480141565E-2</v>
      </c>
      <c r="T191" s="158">
        <v>0</v>
      </c>
      <c r="U191" s="158">
        <v>0</v>
      </c>
      <c r="V191" s="158">
        <v>0.22866692882422338</v>
      </c>
      <c r="W191" s="158">
        <v>1.9661816751867876E-3</v>
      </c>
      <c r="X191" s="158">
        <v>0</v>
      </c>
      <c r="Y191" s="371">
        <v>0.24528116397955171</v>
      </c>
      <c r="Z191" s="158">
        <v>0</v>
      </c>
      <c r="AA191" s="173">
        <v>0</v>
      </c>
      <c r="AB191" s="158">
        <v>0.75471883602044831</v>
      </c>
      <c r="AC191" s="407">
        <v>0.75471883602044831</v>
      </c>
    </row>
    <row r="192" spans="1:29" s="368" customFormat="1" x14ac:dyDescent="0.25">
      <c r="A192" s="399">
        <v>8</v>
      </c>
      <c r="B192" s="201">
        <v>372</v>
      </c>
      <c r="C192" s="140" t="s">
        <v>161</v>
      </c>
      <c r="D192" s="164">
        <v>1678</v>
      </c>
      <c r="E192" s="164">
        <v>0</v>
      </c>
      <c r="F192" s="164">
        <v>1157</v>
      </c>
      <c r="G192" s="164">
        <v>1025</v>
      </c>
      <c r="H192" s="239">
        <v>1507.0833333333335</v>
      </c>
      <c r="I192" s="159" t="s">
        <v>13</v>
      </c>
      <c r="J192" s="253">
        <v>592.27</v>
      </c>
      <c r="K192" s="163">
        <v>392.99087641692006</v>
      </c>
      <c r="L192" s="157"/>
      <c r="M192" s="4">
        <v>139.62</v>
      </c>
      <c r="N192" s="162">
        <v>92.64252142659663</v>
      </c>
      <c r="O192" s="370"/>
      <c r="P192" s="297">
        <v>452.65</v>
      </c>
      <c r="Q192" s="162">
        <v>300.3483549903234</v>
      </c>
      <c r="R192" s="157"/>
      <c r="S192" s="173">
        <v>9.539568102385737E-3</v>
      </c>
      <c r="T192" s="158">
        <v>0</v>
      </c>
      <c r="U192" s="158">
        <v>0</v>
      </c>
      <c r="V192" s="158">
        <v>0.22407010316240905</v>
      </c>
      <c r="W192" s="158">
        <v>0</v>
      </c>
      <c r="X192" s="158">
        <v>2.1274081077886776E-3</v>
      </c>
      <c r="Y192" s="371">
        <v>0.23573707937258345</v>
      </c>
      <c r="Z192" s="158">
        <v>0</v>
      </c>
      <c r="AA192" s="173">
        <v>3.6301011363060764E-3</v>
      </c>
      <c r="AB192" s="158">
        <v>0.7606328194911105</v>
      </c>
      <c r="AC192" s="407">
        <v>0.76426292062741663</v>
      </c>
    </row>
    <row r="193" spans="1:29" s="368" customFormat="1" x14ac:dyDescent="0.25">
      <c r="A193" s="399">
        <v>8</v>
      </c>
      <c r="B193" s="201">
        <v>871</v>
      </c>
      <c r="C193" s="140" t="s">
        <v>153</v>
      </c>
      <c r="D193" s="164">
        <v>280</v>
      </c>
      <c r="E193" s="164">
        <v>0</v>
      </c>
      <c r="F193" s="164">
        <v>0</v>
      </c>
      <c r="G193" s="164">
        <v>720</v>
      </c>
      <c r="H193" s="239">
        <v>720</v>
      </c>
      <c r="I193" s="159"/>
      <c r="J193" s="253">
        <v>275.14999999999998</v>
      </c>
      <c r="K193" s="163">
        <v>382.15277777777771</v>
      </c>
      <c r="L193" s="156" t="s">
        <v>15</v>
      </c>
      <c r="M193" s="291">
        <v>64.849999999999994</v>
      </c>
      <c r="N193" s="162">
        <v>90.069444444444443</v>
      </c>
      <c r="O193" s="370"/>
      <c r="P193" s="297">
        <v>210.3</v>
      </c>
      <c r="Q193" s="162">
        <v>292.08333333333337</v>
      </c>
      <c r="R193" s="156" t="s">
        <v>15</v>
      </c>
      <c r="S193" s="173">
        <v>1.4428493548973289E-2</v>
      </c>
      <c r="T193" s="158">
        <v>0</v>
      </c>
      <c r="U193" s="158">
        <v>0</v>
      </c>
      <c r="V193" s="158">
        <v>0.22126113029256772</v>
      </c>
      <c r="W193" s="158">
        <v>0</v>
      </c>
      <c r="X193" s="158">
        <v>0</v>
      </c>
      <c r="Y193" s="371">
        <v>0.23568962384154102</v>
      </c>
      <c r="Z193" s="158">
        <v>0</v>
      </c>
      <c r="AA193" s="173">
        <v>0</v>
      </c>
      <c r="AB193" s="158">
        <v>0.76431037615845909</v>
      </c>
      <c r="AC193" s="407">
        <v>0.76431037615845909</v>
      </c>
    </row>
    <row r="194" spans="1:29" s="38" customFormat="1" x14ac:dyDescent="0.25">
      <c r="A194" s="230">
        <v>8</v>
      </c>
      <c r="B194" s="201">
        <v>245</v>
      </c>
      <c r="C194" s="140" t="s">
        <v>156</v>
      </c>
      <c r="D194" s="164">
        <v>3224</v>
      </c>
      <c r="E194" s="164">
        <v>0</v>
      </c>
      <c r="F194" s="164">
        <v>2937</v>
      </c>
      <c r="G194" s="164">
        <v>551</v>
      </c>
      <c r="H194" s="239">
        <v>1774.75</v>
      </c>
      <c r="I194" s="159" t="s">
        <v>13</v>
      </c>
      <c r="J194" s="253">
        <v>1573.41</v>
      </c>
      <c r="K194" s="163">
        <v>886.55303563882239</v>
      </c>
      <c r="L194" s="156" t="s">
        <v>19</v>
      </c>
      <c r="M194" s="4">
        <v>365.41</v>
      </c>
      <c r="N194" s="162">
        <v>205.89378785744472</v>
      </c>
      <c r="O194" s="154" t="s">
        <v>20</v>
      </c>
      <c r="P194" s="297">
        <v>1208</v>
      </c>
      <c r="Q194" s="162">
        <v>680.65924778137764</v>
      </c>
      <c r="R194" s="155" t="s">
        <v>21</v>
      </c>
      <c r="S194" s="173">
        <v>1.9321092404395548E-3</v>
      </c>
      <c r="T194" s="158">
        <v>0</v>
      </c>
      <c r="U194" s="158">
        <v>0</v>
      </c>
      <c r="V194" s="158">
        <v>0.23030869258489522</v>
      </c>
      <c r="W194" s="158">
        <v>0</v>
      </c>
      <c r="X194" s="158">
        <v>0</v>
      </c>
      <c r="Y194" s="371">
        <v>0.23224080182533477</v>
      </c>
      <c r="Z194" s="158">
        <v>0</v>
      </c>
      <c r="AA194" s="173">
        <v>0</v>
      </c>
      <c r="AB194" s="158">
        <v>0.7677591981746652</v>
      </c>
      <c r="AC194" s="407">
        <v>0.7677591981746652</v>
      </c>
    </row>
    <row r="195" spans="1:29" s="38" customFormat="1" x14ac:dyDescent="0.25">
      <c r="A195" s="230">
        <v>8</v>
      </c>
      <c r="B195" s="201">
        <v>605</v>
      </c>
      <c r="C195" s="140" t="s">
        <v>167</v>
      </c>
      <c r="D195" s="164">
        <v>137</v>
      </c>
      <c r="E195" s="164">
        <v>0</v>
      </c>
      <c r="F195" s="164">
        <v>0</v>
      </c>
      <c r="G195" s="164">
        <v>325</v>
      </c>
      <c r="H195" s="239">
        <v>325</v>
      </c>
      <c r="I195" s="159"/>
      <c r="J195" s="253">
        <v>115.07</v>
      </c>
      <c r="K195" s="163">
        <v>354.06153846153842</v>
      </c>
      <c r="L195" s="156" t="s">
        <v>15</v>
      </c>
      <c r="M195" s="4">
        <v>24.73</v>
      </c>
      <c r="N195" s="162">
        <v>76.092307692307699</v>
      </c>
      <c r="O195" s="161"/>
      <c r="P195" s="297">
        <v>90.34</v>
      </c>
      <c r="Q195" s="162">
        <v>277.96923076923082</v>
      </c>
      <c r="R195" s="156" t="s">
        <v>15</v>
      </c>
      <c r="S195" s="173">
        <v>1.5555748674719738E-2</v>
      </c>
      <c r="T195" s="160">
        <v>0</v>
      </c>
      <c r="U195" s="160">
        <v>0</v>
      </c>
      <c r="V195" s="160">
        <v>0.19935691318327978</v>
      </c>
      <c r="W195" s="160">
        <v>0</v>
      </c>
      <c r="X195" s="160">
        <v>0</v>
      </c>
      <c r="Y195" s="371">
        <v>0.21491266185799951</v>
      </c>
      <c r="Z195" s="160">
        <v>0</v>
      </c>
      <c r="AA195" s="173">
        <v>0</v>
      </c>
      <c r="AB195" s="160">
        <v>0.7850873381420006</v>
      </c>
      <c r="AC195" s="407">
        <v>0.7850873381420006</v>
      </c>
    </row>
    <row r="196" spans="1:29" s="38" customFormat="1" x14ac:dyDescent="0.25">
      <c r="A196" s="230">
        <v>8</v>
      </c>
      <c r="B196" s="201">
        <v>801</v>
      </c>
      <c r="C196" s="140" t="s">
        <v>169</v>
      </c>
      <c r="D196" s="164">
        <v>1338</v>
      </c>
      <c r="E196" s="164">
        <v>0</v>
      </c>
      <c r="F196" s="164">
        <v>489</v>
      </c>
      <c r="G196" s="164">
        <v>1632</v>
      </c>
      <c r="H196" s="239">
        <v>1835.75</v>
      </c>
      <c r="I196" s="159" t="s">
        <v>13</v>
      </c>
      <c r="J196" s="253">
        <v>656.13</v>
      </c>
      <c r="K196" s="163">
        <v>357.41794906713875</v>
      </c>
      <c r="L196" s="156" t="s">
        <v>15</v>
      </c>
      <c r="M196" s="4">
        <v>140.26</v>
      </c>
      <c r="N196" s="162">
        <v>76.404739207408412</v>
      </c>
      <c r="O196" s="161"/>
      <c r="P196" s="297">
        <v>515.87</v>
      </c>
      <c r="Q196" s="162">
        <v>281.01320985973041</v>
      </c>
      <c r="R196" s="156" t="s">
        <v>15</v>
      </c>
      <c r="S196" s="173">
        <v>1.3701553045890297E-2</v>
      </c>
      <c r="T196" s="158">
        <v>0</v>
      </c>
      <c r="U196" s="158">
        <v>0</v>
      </c>
      <c r="V196" s="158">
        <v>0.20006705988142595</v>
      </c>
      <c r="W196" s="158">
        <v>0</v>
      </c>
      <c r="X196" s="158">
        <v>0</v>
      </c>
      <c r="Y196" s="371">
        <v>0.21376861292731625</v>
      </c>
      <c r="Z196" s="158">
        <v>0</v>
      </c>
      <c r="AA196" s="173">
        <v>0</v>
      </c>
      <c r="AB196" s="158">
        <v>0.78623138707268381</v>
      </c>
      <c r="AC196" s="407">
        <v>0.78623138707268381</v>
      </c>
    </row>
    <row r="197" spans="1:29" s="38" customFormat="1" x14ac:dyDescent="0.25">
      <c r="A197" s="230">
        <v>8</v>
      </c>
      <c r="B197" s="201">
        <v>834</v>
      </c>
      <c r="C197" s="140" t="s">
        <v>170</v>
      </c>
      <c r="D197" s="164">
        <v>854</v>
      </c>
      <c r="E197" s="164">
        <v>0</v>
      </c>
      <c r="F197" s="164">
        <v>402</v>
      </c>
      <c r="G197" s="164">
        <v>782</v>
      </c>
      <c r="H197" s="239">
        <v>949.5</v>
      </c>
      <c r="I197" s="159" t="s">
        <v>13</v>
      </c>
      <c r="J197" s="253">
        <v>339.34</v>
      </c>
      <c r="K197" s="163">
        <v>357.38809899947336</v>
      </c>
      <c r="L197" s="157" t="s">
        <v>26</v>
      </c>
      <c r="M197" s="275">
        <v>72.400000000000006</v>
      </c>
      <c r="N197" s="162">
        <v>76.250658241179579</v>
      </c>
      <c r="O197" s="156" t="s">
        <v>47</v>
      </c>
      <c r="P197" s="305">
        <v>266.94</v>
      </c>
      <c r="Q197" s="162">
        <v>281.13744075829385</v>
      </c>
      <c r="R197" s="157" t="s">
        <v>26</v>
      </c>
      <c r="S197" s="158">
        <v>1.2701125714622502E-2</v>
      </c>
      <c r="T197" s="158">
        <v>0</v>
      </c>
      <c r="U197" s="158">
        <v>0</v>
      </c>
      <c r="V197" s="158">
        <v>0.19894501090351863</v>
      </c>
      <c r="W197" s="158">
        <v>0</v>
      </c>
      <c r="X197" s="158">
        <v>1.7092002121765781E-3</v>
      </c>
      <c r="Y197" s="371">
        <v>0.21335533683031771</v>
      </c>
      <c r="Z197" s="158">
        <v>0</v>
      </c>
      <c r="AA197" s="158">
        <v>4.4203453763187365E-4</v>
      </c>
      <c r="AB197" s="158">
        <v>0.78620262863205059</v>
      </c>
      <c r="AC197" s="407">
        <v>0.78664466316968251</v>
      </c>
    </row>
    <row r="198" spans="1:29" s="38" customFormat="1" x14ac:dyDescent="0.25">
      <c r="A198" s="230">
        <v>8</v>
      </c>
      <c r="B198" s="201">
        <v>607</v>
      </c>
      <c r="C198" s="140" t="s">
        <v>171</v>
      </c>
      <c r="D198" s="164">
        <v>319</v>
      </c>
      <c r="E198" s="164">
        <v>0</v>
      </c>
      <c r="F198" s="164">
        <v>130</v>
      </c>
      <c r="G198" s="164">
        <v>462</v>
      </c>
      <c r="H198" s="239">
        <v>516.16666666666663</v>
      </c>
      <c r="I198" s="159" t="s">
        <v>13</v>
      </c>
      <c r="J198" s="253">
        <v>165.39</v>
      </c>
      <c r="K198" s="163">
        <v>320.41976105908941</v>
      </c>
      <c r="L198" s="156" t="s">
        <v>15</v>
      </c>
      <c r="M198" s="275">
        <v>34.79</v>
      </c>
      <c r="N198" s="162">
        <v>67.400710364869241</v>
      </c>
      <c r="O198" s="273"/>
      <c r="P198" s="304">
        <v>130.6</v>
      </c>
      <c r="Q198" s="162">
        <v>253.0190506942202</v>
      </c>
      <c r="R198" s="156" t="s">
        <v>15</v>
      </c>
      <c r="S198" s="160">
        <v>1.5418102666424814E-2</v>
      </c>
      <c r="T198" s="160">
        <v>0</v>
      </c>
      <c r="U198" s="160">
        <v>0</v>
      </c>
      <c r="V198" s="160">
        <v>0.19493318822177885</v>
      </c>
      <c r="W198" s="160">
        <v>0</v>
      </c>
      <c r="X198" s="160">
        <v>0</v>
      </c>
      <c r="Y198" s="371">
        <v>0.21035129088820367</v>
      </c>
      <c r="Z198" s="160">
        <v>0</v>
      </c>
      <c r="AA198" s="160">
        <v>0</v>
      </c>
      <c r="AB198" s="160">
        <v>0.78964870911179641</v>
      </c>
      <c r="AC198" s="407">
        <v>0.78964870911179641</v>
      </c>
    </row>
    <row r="199" spans="1:29" s="38" customFormat="1" x14ac:dyDescent="0.25">
      <c r="A199" s="230">
        <v>8</v>
      </c>
      <c r="B199" s="201">
        <v>610</v>
      </c>
      <c r="C199" s="140" t="s">
        <v>172</v>
      </c>
      <c r="D199" s="164">
        <v>1250</v>
      </c>
      <c r="E199" s="164">
        <v>1</v>
      </c>
      <c r="F199" s="164">
        <v>415</v>
      </c>
      <c r="G199" s="164">
        <v>2188</v>
      </c>
      <c r="H199" s="239">
        <v>2360.9166666666665</v>
      </c>
      <c r="I199" s="159" t="s">
        <v>13</v>
      </c>
      <c r="J199" s="253">
        <v>938.12</v>
      </c>
      <c r="K199" s="163">
        <v>397.35413504641559</v>
      </c>
      <c r="L199" s="156" t="s">
        <v>15</v>
      </c>
      <c r="M199" s="4">
        <v>196.71</v>
      </c>
      <c r="N199" s="162">
        <v>83.319332180297209</v>
      </c>
      <c r="O199" s="161"/>
      <c r="P199" s="297">
        <v>741.41</v>
      </c>
      <c r="Q199" s="162">
        <v>314.03480286611841</v>
      </c>
      <c r="R199" s="156" t="s">
        <v>15</v>
      </c>
      <c r="S199" s="173">
        <v>1.2855498230503561E-2</v>
      </c>
      <c r="T199" s="160">
        <v>0</v>
      </c>
      <c r="U199" s="160">
        <v>0</v>
      </c>
      <c r="V199" s="160">
        <v>0.19456999104592163</v>
      </c>
      <c r="W199" s="160">
        <v>2.2598388265893492E-3</v>
      </c>
      <c r="X199" s="160">
        <v>0</v>
      </c>
      <c r="Y199" s="371">
        <v>0.20968532810301452</v>
      </c>
      <c r="Z199" s="160">
        <v>0</v>
      </c>
      <c r="AA199" s="173">
        <v>0</v>
      </c>
      <c r="AB199" s="160">
        <v>0.79031467189698545</v>
      </c>
      <c r="AC199" s="407">
        <v>0.79031467189698545</v>
      </c>
    </row>
    <row r="200" spans="1:29" s="38" customFormat="1" ht="15" customHeight="1" x14ac:dyDescent="0.25">
      <c r="A200" s="230">
        <v>8</v>
      </c>
      <c r="B200" s="201">
        <v>917</v>
      </c>
      <c r="C200" s="140" t="s">
        <v>177</v>
      </c>
      <c r="D200" s="164">
        <v>922</v>
      </c>
      <c r="E200" s="164">
        <v>2</v>
      </c>
      <c r="F200" s="164">
        <v>335</v>
      </c>
      <c r="G200" s="164">
        <v>1226</v>
      </c>
      <c r="H200" s="239">
        <v>1365.5833333333333</v>
      </c>
      <c r="I200" s="159" t="s">
        <v>13</v>
      </c>
      <c r="J200" s="253">
        <v>491.78</v>
      </c>
      <c r="K200" s="163">
        <v>360.12448892414716</v>
      </c>
      <c r="L200" s="157" t="s">
        <v>15</v>
      </c>
      <c r="M200" s="275">
        <v>98.52</v>
      </c>
      <c r="N200" s="162">
        <v>72.14499298224203</v>
      </c>
      <c r="O200" s="276"/>
      <c r="P200" s="305">
        <v>393.26</v>
      </c>
      <c r="Q200" s="162">
        <v>287.97949594190521</v>
      </c>
      <c r="R200" s="157" t="s">
        <v>15</v>
      </c>
      <c r="S200" s="158">
        <v>1.3745983976574892E-2</v>
      </c>
      <c r="T200" s="158">
        <v>0</v>
      </c>
      <c r="U200" s="158">
        <v>0</v>
      </c>
      <c r="V200" s="158">
        <v>0.18658749847492784</v>
      </c>
      <c r="W200" s="158">
        <v>0</v>
      </c>
      <c r="X200" s="158">
        <v>0</v>
      </c>
      <c r="Y200" s="371">
        <v>0.20033348245150273</v>
      </c>
      <c r="Z200" s="158">
        <v>0</v>
      </c>
      <c r="AA200" s="158">
        <v>0</v>
      </c>
      <c r="AB200" s="158">
        <v>0.79966651754849727</v>
      </c>
      <c r="AC200" s="407">
        <v>0.79966651754849727</v>
      </c>
    </row>
    <row r="201" spans="1:29" s="38" customFormat="1" ht="15" customHeight="1" x14ac:dyDescent="0.25">
      <c r="A201" s="230">
        <v>8</v>
      </c>
      <c r="B201" s="201">
        <v>833</v>
      </c>
      <c r="C201" s="140" t="s">
        <v>198</v>
      </c>
      <c r="D201" s="164">
        <v>967</v>
      </c>
      <c r="E201" s="164">
        <v>0</v>
      </c>
      <c r="F201" s="164">
        <v>196</v>
      </c>
      <c r="G201" s="164">
        <v>1413</v>
      </c>
      <c r="H201" s="239">
        <v>1494.6666666666667</v>
      </c>
      <c r="I201" s="159" t="s">
        <v>13</v>
      </c>
      <c r="J201" s="253">
        <v>484.77</v>
      </c>
      <c r="K201" s="163">
        <v>324.33318465655663</v>
      </c>
      <c r="L201" s="156" t="s">
        <v>26</v>
      </c>
      <c r="M201" s="275">
        <v>67.89</v>
      </c>
      <c r="N201" s="162">
        <v>45.421498661909006</v>
      </c>
      <c r="O201" s="276"/>
      <c r="P201" s="305">
        <v>416.88</v>
      </c>
      <c r="Q201" s="162">
        <v>278.9116859946476</v>
      </c>
      <c r="R201" s="156" t="s">
        <v>26</v>
      </c>
      <c r="S201" s="158">
        <v>1.6069476246467398E-2</v>
      </c>
      <c r="T201" s="158">
        <v>0</v>
      </c>
      <c r="U201" s="158">
        <v>0</v>
      </c>
      <c r="V201" s="158">
        <v>0.12397631866658416</v>
      </c>
      <c r="W201" s="158">
        <v>0</v>
      </c>
      <c r="X201" s="158">
        <v>0</v>
      </c>
      <c r="Y201" s="371">
        <v>0.14004579491305155</v>
      </c>
      <c r="Z201" s="158">
        <v>0</v>
      </c>
      <c r="AA201" s="158">
        <v>7.8387689007158032E-4</v>
      </c>
      <c r="AB201" s="158">
        <v>0.85917032819687689</v>
      </c>
      <c r="AC201" s="407">
        <v>0.85995420508694842</v>
      </c>
    </row>
    <row r="202" spans="1:29" s="38" customFormat="1" x14ac:dyDescent="0.25">
      <c r="A202" s="230">
        <v>8</v>
      </c>
      <c r="B202" s="201">
        <v>905</v>
      </c>
      <c r="C202" s="140" t="s">
        <v>200</v>
      </c>
      <c r="D202" s="164">
        <v>2460</v>
      </c>
      <c r="E202" s="164">
        <v>0</v>
      </c>
      <c r="F202" s="164">
        <v>500</v>
      </c>
      <c r="G202" s="164">
        <v>2913</v>
      </c>
      <c r="H202" s="239">
        <v>3121.3333333333335</v>
      </c>
      <c r="I202" s="159" t="s">
        <v>13</v>
      </c>
      <c r="J202" s="253">
        <v>1017.89</v>
      </c>
      <c r="K202" s="163">
        <v>326.10743272105935</v>
      </c>
      <c r="L202" s="156" t="s">
        <v>15</v>
      </c>
      <c r="M202" s="4">
        <v>134.65</v>
      </c>
      <c r="N202" s="162">
        <v>43.138615976078597</v>
      </c>
      <c r="O202" s="161"/>
      <c r="P202" s="297">
        <v>883.24</v>
      </c>
      <c r="Q202" s="162">
        <v>282.96881674498076</v>
      </c>
      <c r="R202" s="155" t="s">
        <v>15</v>
      </c>
      <c r="S202" s="173">
        <v>1.5767912053365297E-2</v>
      </c>
      <c r="T202" s="158">
        <v>0</v>
      </c>
      <c r="U202" s="158">
        <v>0</v>
      </c>
      <c r="V202" s="158">
        <v>0.11651553704231302</v>
      </c>
      <c r="W202" s="158">
        <v>0</v>
      </c>
      <c r="X202" s="158">
        <v>0</v>
      </c>
      <c r="Y202" s="371">
        <v>0.13228344909567832</v>
      </c>
      <c r="Z202" s="158">
        <v>0</v>
      </c>
      <c r="AA202" s="173">
        <v>0</v>
      </c>
      <c r="AB202" s="158">
        <v>0.86771655090432176</v>
      </c>
      <c r="AC202" s="407">
        <v>0.86771655090432176</v>
      </c>
    </row>
    <row r="203" spans="1:29" s="38" customFormat="1" x14ac:dyDescent="0.25">
      <c r="A203" s="230">
        <v>8</v>
      </c>
      <c r="B203" s="201">
        <v>764</v>
      </c>
      <c r="C203" s="140" t="s">
        <v>202</v>
      </c>
      <c r="D203" s="164">
        <v>556</v>
      </c>
      <c r="E203" s="164">
        <v>72</v>
      </c>
      <c r="F203" s="164">
        <v>0</v>
      </c>
      <c r="G203" s="164">
        <v>1125</v>
      </c>
      <c r="H203" s="239">
        <v>1125</v>
      </c>
      <c r="I203" s="159"/>
      <c r="J203" s="253">
        <v>367.58</v>
      </c>
      <c r="K203" s="163">
        <v>326.73777777777775</v>
      </c>
      <c r="L203" s="156" t="s">
        <v>15</v>
      </c>
      <c r="M203" s="4">
        <v>47.84</v>
      </c>
      <c r="N203" s="162">
        <v>42.524444444444448</v>
      </c>
      <c r="O203" s="161"/>
      <c r="P203" s="297">
        <v>319.74</v>
      </c>
      <c r="Q203" s="162">
        <v>284.21333333333331</v>
      </c>
      <c r="R203" s="156" t="s">
        <v>15</v>
      </c>
      <c r="S203" s="173">
        <v>1.6867076554763591E-2</v>
      </c>
      <c r="T203" s="158">
        <v>0</v>
      </c>
      <c r="U203" s="158">
        <v>8.16148865553077E-3</v>
      </c>
      <c r="V203" s="158">
        <v>0.10511997388323631</v>
      </c>
      <c r="W203" s="158">
        <v>0</v>
      </c>
      <c r="X203" s="158">
        <v>0</v>
      </c>
      <c r="Y203" s="371">
        <v>0.13014853909353066</v>
      </c>
      <c r="Z203" s="158">
        <v>0</v>
      </c>
      <c r="AA203" s="173">
        <v>0</v>
      </c>
      <c r="AB203" s="158">
        <v>0.86985146090646936</v>
      </c>
      <c r="AC203" s="407">
        <v>0.86985146090646936</v>
      </c>
    </row>
    <row r="204" spans="1:29" s="38" customFormat="1" x14ac:dyDescent="0.25">
      <c r="A204" s="230">
        <v>8</v>
      </c>
      <c r="B204" s="201">
        <v>338</v>
      </c>
      <c r="C204" s="140" t="s">
        <v>203</v>
      </c>
      <c r="D204" s="164">
        <v>19691</v>
      </c>
      <c r="E204" s="164">
        <v>0</v>
      </c>
      <c r="F204" s="164">
        <v>0</v>
      </c>
      <c r="G204" s="164">
        <v>38828</v>
      </c>
      <c r="H204" s="239">
        <v>38828</v>
      </c>
      <c r="I204" s="159"/>
      <c r="J204" s="253">
        <v>12342.46</v>
      </c>
      <c r="K204" s="163">
        <v>317.87524466879569</v>
      </c>
      <c r="L204" s="156" t="s">
        <v>15</v>
      </c>
      <c r="M204" s="4">
        <v>1540.44</v>
      </c>
      <c r="N204" s="162">
        <v>39.673431544246419</v>
      </c>
      <c r="O204" s="161"/>
      <c r="P204" s="297">
        <v>10802.02</v>
      </c>
      <c r="Q204" s="162">
        <v>278.20181312454929</v>
      </c>
      <c r="R204" s="156" t="s">
        <v>15</v>
      </c>
      <c r="S204" s="173">
        <v>1.7333659578398473E-2</v>
      </c>
      <c r="T204" s="158">
        <v>0</v>
      </c>
      <c r="U204" s="158">
        <v>0</v>
      </c>
      <c r="V204" s="158">
        <v>0.10747452290710281</v>
      </c>
      <c r="W204" s="158">
        <v>0</v>
      </c>
      <c r="X204" s="158">
        <v>0</v>
      </c>
      <c r="Y204" s="371">
        <v>0.12480818248550128</v>
      </c>
      <c r="Z204" s="158">
        <v>0</v>
      </c>
      <c r="AA204" s="173">
        <v>0</v>
      </c>
      <c r="AB204" s="158">
        <v>0.8752064013170795</v>
      </c>
      <c r="AC204" s="407">
        <v>0.8752064013170795</v>
      </c>
    </row>
    <row r="205" spans="1:29" s="38" customFormat="1" x14ac:dyDescent="0.25">
      <c r="A205" s="230">
        <v>8</v>
      </c>
      <c r="B205" s="201">
        <v>873</v>
      </c>
      <c r="C205" s="140" t="s">
        <v>204</v>
      </c>
      <c r="D205" s="164">
        <v>2157</v>
      </c>
      <c r="E205" s="164">
        <v>140</v>
      </c>
      <c r="F205" s="164">
        <v>0</v>
      </c>
      <c r="G205" s="164">
        <v>5955</v>
      </c>
      <c r="H205" s="239">
        <v>5955</v>
      </c>
      <c r="I205" s="159"/>
      <c r="J205" s="253">
        <v>1876.19</v>
      </c>
      <c r="K205" s="163">
        <v>315.06129303106633</v>
      </c>
      <c r="L205" s="156" t="s">
        <v>15</v>
      </c>
      <c r="M205" s="4">
        <v>229.41</v>
      </c>
      <c r="N205" s="162">
        <v>38.523929471032744</v>
      </c>
      <c r="O205" s="161"/>
      <c r="P205" s="297">
        <v>1646.78</v>
      </c>
      <c r="Q205" s="162">
        <v>276.53736356003355</v>
      </c>
      <c r="R205" s="156" t="s">
        <v>15</v>
      </c>
      <c r="S205" s="173">
        <v>1.7487567890245657E-2</v>
      </c>
      <c r="T205" s="160">
        <v>0</v>
      </c>
      <c r="U205" s="160">
        <v>0</v>
      </c>
      <c r="V205" s="160">
        <v>0.10478682862609863</v>
      </c>
      <c r="W205" s="160">
        <v>0</v>
      </c>
      <c r="X205" s="160">
        <v>0</v>
      </c>
      <c r="Y205" s="371">
        <v>0.12227439651634428</v>
      </c>
      <c r="Z205" s="160">
        <v>0</v>
      </c>
      <c r="AA205" s="173">
        <v>0</v>
      </c>
      <c r="AB205" s="160">
        <v>0.87772560348365569</v>
      </c>
      <c r="AC205" s="407">
        <v>0.87772560348365569</v>
      </c>
    </row>
    <row r="206" spans="1:29" s="38" customFormat="1" x14ac:dyDescent="0.25">
      <c r="A206" s="223">
        <v>8</v>
      </c>
      <c r="B206" s="201">
        <v>895</v>
      </c>
      <c r="C206" s="140" t="s">
        <v>208</v>
      </c>
      <c r="D206" s="164">
        <v>340</v>
      </c>
      <c r="E206" s="164">
        <v>70</v>
      </c>
      <c r="F206" s="164">
        <v>0</v>
      </c>
      <c r="G206" s="164">
        <v>910</v>
      </c>
      <c r="H206" s="239">
        <v>910</v>
      </c>
      <c r="I206" s="159"/>
      <c r="J206" s="253">
        <v>247.31</v>
      </c>
      <c r="K206" s="163">
        <v>271.76923076923077</v>
      </c>
      <c r="L206" s="157"/>
      <c r="M206" s="4">
        <v>28.54</v>
      </c>
      <c r="N206" s="162">
        <v>31.362637362637365</v>
      </c>
      <c r="O206" s="273"/>
      <c r="P206" s="297">
        <v>218.77</v>
      </c>
      <c r="Q206" s="162">
        <v>240.40659340659343</v>
      </c>
      <c r="R206" s="157"/>
      <c r="S206" s="173">
        <v>2.0257975819821274E-2</v>
      </c>
      <c r="T206" s="158">
        <v>0</v>
      </c>
      <c r="U206" s="158">
        <v>0</v>
      </c>
      <c r="V206" s="158">
        <v>9.5143746714649632E-2</v>
      </c>
      <c r="W206" s="158">
        <v>0</v>
      </c>
      <c r="X206" s="158">
        <v>0</v>
      </c>
      <c r="Y206" s="371">
        <v>0.11540172253447091</v>
      </c>
      <c r="Z206" s="158">
        <v>0</v>
      </c>
      <c r="AA206" s="173">
        <v>0</v>
      </c>
      <c r="AB206" s="158">
        <v>0.8845982774655291</v>
      </c>
      <c r="AC206" s="407">
        <v>0.8845982774655291</v>
      </c>
    </row>
    <row r="207" spans="1:29" s="38" customFormat="1" x14ac:dyDescent="0.25">
      <c r="A207" s="230">
        <v>8</v>
      </c>
      <c r="B207" s="201">
        <v>545</v>
      </c>
      <c r="C207" s="140" t="s">
        <v>210</v>
      </c>
      <c r="D207" s="164">
        <v>208</v>
      </c>
      <c r="E207" s="164">
        <v>0</v>
      </c>
      <c r="F207" s="164">
        <v>0</v>
      </c>
      <c r="G207" s="164">
        <v>544</v>
      </c>
      <c r="H207" s="239">
        <v>544</v>
      </c>
      <c r="I207" s="159"/>
      <c r="J207" s="253">
        <v>171.64</v>
      </c>
      <c r="K207" s="163">
        <v>315.51470588235293</v>
      </c>
      <c r="L207" s="156" t="s">
        <v>15</v>
      </c>
      <c r="M207" s="4">
        <v>18.96</v>
      </c>
      <c r="N207" s="162">
        <v>34.852941176470587</v>
      </c>
      <c r="O207" s="161"/>
      <c r="P207" s="297">
        <v>152.68</v>
      </c>
      <c r="Q207" s="162">
        <v>280.66176470588238</v>
      </c>
      <c r="R207" s="156" t="s">
        <v>15</v>
      </c>
      <c r="S207" s="173">
        <v>1.7478443253320906E-2</v>
      </c>
      <c r="T207" s="158">
        <v>0</v>
      </c>
      <c r="U207" s="158">
        <v>0</v>
      </c>
      <c r="V207" s="158">
        <v>9.298531810766722E-2</v>
      </c>
      <c r="W207" s="158">
        <v>0</v>
      </c>
      <c r="X207" s="158">
        <v>0</v>
      </c>
      <c r="Y207" s="371">
        <v>0.11046376136098812</v>
      </c>
      <c r="Z207" s="158">
        <v>0</v>
      </c>
      <c r="AA207" s="173">
        <v>0</v>
      </c>
      <c r="AB207" s="158">
        <v>0.88953623863901199</v>
      </c>
      <c r="AC207" s="407">
        <v>0.88953623863901199</v>
      </c>
    </row>
    <row r="208" spans="1:29" s="38" customFormat="1" x14ac:dyDescent="0.25">
      <c r="A208" s="223">
        <v>8</v>
      </c>
      <c r="B208" s="201">
        <v>978</v>
      </c>
      <c r="C208" s="140" t="s">
        <v>215</v>
      </c>
      <c r="D208" s="164">
        <v>324</v>
      </c>
      <c r="E208" s="164">
        <v>17</v>
      </c>
      <c r="F208" s="164">
        <v>0</v>
      </c>
      <c r="G208" s="164">
        <v>2466</v>
      </c>
      <c r="H208" s="239">
        <v>2466</v>
      </c>
      <c r="I208" s="159"/>
      <c r="J208" s="253">
        <v>533.59</v>
      </c>
      <c r="K208" s="163">
        <v>216.37875101378754</v>
      </c>
      <c r="L208" s="156" t="s">
        <v>15</v>
      </c>
      <c r="M208" s="275">
        <v>56.64</v>
      </c>
      <c r="N208" s="162">
        <v>22.968369829683699</v>
      </c>
      <c r="O208" s="273"/>
      <c r="P208" s="304">
        <v>476.95</v>
      </c>
      <c r="Q208" s="162">
        <v>193.41038118410381</v>
      </c>
      <c r="R208" s="156" t="s">
        <v>15</v>
      </c>
      <c r="S208" s="160">
        <v>2.5468993047096083E-2</v>
      </c>
      <c r="T208" s="160">
        <v>0</v>
      </c>
      <c r="U208" s="160">
        <v>0</v>
      </c>
      <c r="V208" s="160">
        <v>8.0679922787158673E-2</v>
      </c>
      <c r="W208" s="160">
        <v>0</v>
      </c>
      <c r="X208" s="160">
        <v>0</v>
      </c>
      <c r="Y208" s="371">
        <v>0.10614891583425476</v>
      </c>
      <c r="Z208" s="160">
        <v>0</v>
      </c>
      <c r="AA208" s="160">
        <v>0</v>
      </c>
      <c r="AB208" s="160">
        <v>0.89385108416574521</v>
      </c>
      <c r="AC208" s="407">
        <v>0.89385108416574521</v>
      </c>
    </row>
    <row r="209" spans="1:29" s="38" customFormat="1" x14ac:dyDescent="0.25">
      <c r="A209" s="230">
        <v>8</v>
      </c>
      <c r="B209" s="201">
        <v>611</v>
      </c>
      <c r="C209" s="140" t="s">
        <v>212</v>
      </c>
      <c r="D209" s="164">
        <v>300</v>
      </c>
      <c r="E209" s="164">
        <v>0</v>
      </c>
      <c r="F209" s="164">
        <v>82</v>
      </c>
      <c r="G209" s="164">
        <v>605</v>
      </c>
      <c r="H209" s="239">
        <v>639.16666666666663</v>
      </c>
      <c r="I209" s="159" t="s">
        <v>13</v>
      </c>
      <c r="J209" s="253">
        <v>202.77</v>
      </c>
      <c r="K209" s="163">
        <v>317.24119947848766</v>
      </c>
      <c r="L209" s="156" t="s">
        <v>15</v>
      </c>
      <c r="M209" s="4">
        <v>21.95</v>
      </c>
      <c r="N209" s="162">
        <v>34.341590612777054</v>
      </c>
      <c r="O209" s="161"/>
      <c r="P209" s="297">
        <v>180.82</v>
      </c>
      <c r="Q209" s="162">
        <v>282.8996088657106</v>
      </c>
      <c r="R209" s="156" t="s">
        <v>15</v>
      </c>
      <c r="S209" s="173">
        <v>1.6422547714158898E-2</v>
      </c>
      <c r="T209" s="158">
        <v>0</v>
      </c>
      <c r="U209" s="158">
        <v>0</v>
      </c>
      <c r="V209" s="158">
        <v>9.1828179711002614E-2</v>
      </c>
      <c r="W209" s="158">
        <v>0</v>
      </c>
      <c r="X209" s="158">
        <v>0</v>
      </c>
      <c r="Y209" s="371">
        <v>0.10825072742516151</v>
      </c>
      <c r="Z209" s="158">
        <v>0</v>
      </c>
      <c r="AA209" s="173">
        <v>0</v>
      </c>
      <c r="AB209" s="158">
        <v>0.89174927257483838</v>
      </c>
      <c r="AC209" s="407">
        <v>0.89174927257483838</v>
      </c>
    </row>
    <row r="210" spans="1:29" s="38" customFormat="1" x14ac:dyDescent="0.25">
      <c r="A210" s="230">
        <v>8</v>
      </c>
      <c r="B210" s="201">
        <v>749</v>
      </c>
      <c r="C210" s="140" t="s">
        <v>216</v>
      </c>
      <c r="D210" s="164">
        <v>298</v>
      </c>
      <c r="E210" s="164">
        <v>0</v>
      </c>
      <c r="F210" s="164">
        <v>0</v>
      </c>
      <c r="G210" s="164">
        <v>740</v>
      </c>
      <c r="H210" s="239">
        <v>740</v>
      </c>
      <c r="I210" s="159"/>
      <c r="J210" s="253">
        <v>228.77</v>
      </c>
      <c r="K210" s="163">
        <v>309.14864864864865</v>
      </c>
      <c r="L210" s="156" t="s">
        <v>15</v>
      </c>
      <c r="M210" s="4">
        <v>22.72</v>
      </c>
      <c r="N210" s="162">
        <v>30.702702702702702</v>
      </c>
      <c r="O210" s="161"/>
      <c r="P210" s="297">
        <v>206.05</v>
      </c>
      <c r="Q210" s="162">
        <v>278.44594594594594</v>
      </c>
      <c r="R210" s="156" t="s">
        <v>15</v>
      </c>
      <c r="S210" s="173">
        <v>1.7834506272675611E-2</v>
      </c>
      <c r="T210" s="158">
        <v>0</v>
      </c>
      <c r="U210" s="158">
        <v>5.2454430213751796E-4</v>
      </c>
      <c r="V210" s="158">
        <v>5.1230493508764262E-2</v>
      </c>
      <c r="W210" s="158">
        <v>2.972417712112602E-2</v>
      </c>
      <c r="X210" s="158">
        <v>0</v>
      </c>
      <c r="Y210" s="371">
        <v>9.9313721204703415E-2</v>
      </c>
      <c r="Z210" s="158">
        <v>0</v>
      </c>
      <c r="AA210" s="173">
        <v>0</v>
      </c>
      <c r="AB210" s="158">
        <v>0.90068627879529661</v>
      </c>
      <c r="AC210" s="407">
        <v>0.90068627879529661</v>
      </c>
    </row>
    <row r="211" spans="1:29" s="38" customFormat="1" x14ac:dyDescent="0.25">
      <c r="A211" s="230">
        <v>8</v>
      </c>
      <c r="B211" s="201">
        <v>955</v>
      </c>
      <c r="C211" s="140" t="s">
        <v>217</v>
      </c>
      <c r="D211" s="164">
        <v>1005</v>
      </c>
      <c r="E211" s="164">
        <v>0</v>
      </c>
      <c r="F211" s="164">
        <v>0</v>
      </c>
      <c r="G211" s="164">
        <v>2096</v>
      </c>
      <c r="H211" s="239">
        <v>2096</v>
      </c>
      <c r="I211" s="159"/>
      <c r="J211" s="253">
        <v>652.13</v>
      </c>
      <c r="K211" s="163">
        <v>311.13072519083966</v>
      </c>
      <c r="L211" s="156" t="s">
        <v>15</v>
      </c>
      <c r="M211" s="4">
        <v>61.84</v>
      </c>
      <c r="N211" s="162">
        <v>29.503816793893129</v>
      </c>
      <c r="O211" s="161"/>
      <c r="P211" s="297">
        <v>590.29</v>
      </c>
      <c r="Q211" s="162">
        <v>281.62690839694653</v>
      </c>
      <c r="R211" s="156" t="s">
        <v>15</v>
      </c>
      <c r="S211" s="173">
        <v>1.7711192553631946E-2</v>
      </c>
      <c r="T211" s="160">
        <v>0</v>
      </c>
      <c r="U211" s="160">
        <v>0</v>
      </c>
      <c r="V211" s="160">
        <v>7.7116525846073633E-2</v>
      </c>
      <c r="W211" s="160">
        <v>0</v>
      </c>
      <c r="X211" s="160">
        <v>0</v>
      </c>
      <c r="Y211" s="371">
        <v>9.4827718399705579E-2</v>
      </c>
      <c r="Z211" s="160">
        <v>0</v>
      </c>
      <c r="AA211" s="173">
        <v>0</v>
      </c>
      <c r="AB211" s="160">
        <v>0.90517228160029439</v>
      </c>
      <c r="AC211" s="407">
        <v>0.90517228160029439</v>
      </c>
    </row>
    <row r="212" spans="1:29" s="38" customFormat="1" x14ac:dyDescent="0.25">
      <c r="A212" s="231">
        <v>8</v>
      </c>
      <c r="B212" s="201">
        <v>907</v>
      </c>
      <c r="C212" s="140" t="s">
        <v>222</v>
      </c>
      <c r="D212" s="164">
        <v>1147</v>
      </c>
      <c r="E212" s="164">
        <v>0</v>
      </c>
      <c r="F212" s="164">
        <v>860</v>
      </c>
      <c r="G212" s="164">
        <v>599</v>
      </c>
      <c r="H212" s="239">
        <v>957.33333333333337</v>
      </c>
      <c r="I212" s="159" t="s">
        <v>13</v>
      </c>
      <c r="J212" s="253">
        <v>282.45</v>
      </c>
      <c r="K212" s="163">
        <v>295.03830083565458</v>
      </c>
      <c r="L212" s="156" t="s">
        <v>15</v>
      </c>
      <c r="M212" s="275">
        <v>17.510000000000002</v>
      </c>
      <c r="N212" s="162">
        <v>18.290389972144848</v>
      </c>
      <c r="O212" s="273"/>
      <c r="P212" s="304">
        <v>264.94</v>
      </c>
      <c r="Q212" s="162">
        <v>276.74791086350973</v>
      </c>
      <c r="R212" s="156" t="s">
        <v>15</v>
      </c>
      <c r="S212" s="160">
        <v>1.168348380244291E-2</v>
      </c>
      <c r="T212" s="160">
        <v>0</v>
      </c>
      <c r="U212" s="160">
        <v>0</v>
      </c>
      <c r="V212" s="160">
        <v>5.0309789343246598E-2</v>
      </c>
      <c r="W212" s="160">
        <v>0</v>
      </c>
      <c r="X212" s="160">
        <v>0</v>
      </c>
      <c r="Y212" s="371">
        <v>6.1993273145689511E-2</v>
      </c>
      <c r="Z212" s="160">
        <v>0</v>
      </c>
      <c r="AA212" s="160">
        <v>0</v>
      </c>
      <c r="AB212" s="160">
        <v>0.93800672685431052</v>
      </c>
      <c r="AC212" s="407">
        <v>0.93800672685431052</v>
      </c>
    </row>
    <row r="213" spans="1:29" s="151" customFormat="1" ht="15.75" thickBot="1" x14ac:dyDescent="0.3">
      <c r="A213" s="232">
        <v>8</v>
      </c>
      <c r="B213" s="205">
        <v>973</v>
      </c>
      <c r="C213" s="119" t="s">
        <v>226</v>
      </c>
      <c r="D213" s="13">
        <v>280</v>
      </c>
      <c r="E213" s="13">
        <v>0</v>
      </c>
      <c r="F213" s="13">
        <v>0</v>
      </c>
      <c r="G213" s="13">
        <v>613</v>
      </c>
      <c r="H213" s="246">
        <v>613</v>
      </c>
      <c r="I213" s="28"/>
      <c r="J213" s="260">
        <v>177.01</v>
      </c>
      <c r="K213" s="12">
        <v>288.76019575856441</v>
      </c>
      <c r="L213" s="22" t="s">
        <v>15</v>
      </c>
      <c r="M213" s="277">
        <v>7.12</v>
      </c>
      <c r="N213" s="11">
        <v>11.615008156606851</v>
      </c>
      <c r="O213" s="274"/>
      <c r="P213" s="306">
        <v>169.89</v>
      </c>
      <c r="Q213" s="11">
        <v>277.14518760195756</v>
      </c>
      <c r="R213" s="22" t="s">
        <v>15</v>
      </c>
      <c r="S213" s="317">
        <v>1.9094966386079881E-2</v>
      </c>
      <c r="T213" s="32">
        <v>0</v>
      </c>
      <c r="U213" s="32">
        <v>0</v>
      </c>
      <c r="V213" s="32">
        <v>2.1128749788147563E-2</v>
      </c>
      <c r="W213" s="32">
        <v>0</v>
      </c>
      <c r="X213" s="32">
        <v>0</v>
      </c>
      <c r="Y213" s="402">
        <v>4.0223716174227445E-2</v>
      </c>
      <c r="Z213" s="32">
        <v>0</v>
      </c>
      <c r="AA213" s="32">
        <v>0</v>
      </c>
      <c r="AB213" s="32">
        <v>0.95977628382577251</v>
      </c>
      <c r="AC213" s="408">
        <v>0.95977628382577251</v>
      </c>
    </row>
    <row r="214" spans="1:29" s="151" customFormat="1" ht="15.75" thickBot="1" x14ac:dyDescent="0.3">
      <c r="A214" s="233"/>
      <c r="B214" s="202"/>
      <c r="C214" s="90"/>
      <c r="D214" s="130"/>
      <c r="E214" s="130"/>
      <c r="F214" s="130"/>
      <c r="G214" s="130"/>
      <c r="H214" s="244"/>
      <c r="I214" s="122"/>
      <c r="J214" s="258"/>
      <c r="K214" s="129"/>
      <c r="L214" s="128"/>
      <c r="M214" s="279"/>
      <c r="N214" s="127"/>
      <c r="O214" s="292"/>
      <c r="P214" s="307"/>
      <c r="Q214" s="127"/>
      <c r="R214" s="128"/>
      <c r="S214" s="318"/>
      <c r="T214" s="120"/>
      <c r="U214" s="120"/>
      <c r="V214" s="120"/>
      <c r="W214" s="120"/>
      <c r="X214" s="64" t="s">
        <v>267</v>
      </c>
      <c r="Y214" s="73">
        <f>SUM(Y178:Y213)/36</f>
        <v>0.21494482021468214</v>
      </c>
      <c r="Z214" s="120"/>
      <c r="AA214" s="120"/>
      <c r="AB214" s="120"/>
      <c r="AC214" s="409"/>
    </row>
    <row r="215" spans="1:29" s="38" customFormat="1" x14ac:dyDescent="0.25">
      <c r="A215" s="221"/>
      <c r="B215" s="206"/>
      <c r="C215" s="195" t="s">
        <v>266</v>
      </c>
      <c r="D215" s="18"/>
      <c r="E215" s="18"/>
      <c r="F215" s="18"/>
      <c r="G215" s="18"/>
      <c r="H215" s="245"/>
      <c r="I215" s="1"/>
      <c r="J215" s="259"/>
      <c r="K215" s="17"/>
      <c r="L215" s="2"/>
      <c r="M215" s="271"/>
      <c r="N215" s="16"/>
      <c r="O215" s="5"/>
      <c r="P215" s="302"/>
      <c r="Q215" s="16"/>
      <c r="R215" s="2"/>
      <c r="S215" s="178"/>
      <c r="T215" s="133"/>
      <c r="U215" s="133"/>
      <c r="V215" s="133"/>
      <c r="W215" s="133"/>
      <c r="X215" s="133"/>
      <c r="Y215" s="132"/>
      <c r="Z215" s="133"/>
      <c r="AA215" s="178"/>
      <c r="AB215" s="133"/>
      <c r="AC215" s="410"/>
    </row>
    <row r="216" spans="1:29" s="368" customFormat="1" x14ac:dyDescent="0.25">
      <c r="A216" s="369">
        <v>9</v>
      </c>
      <c r="B216" s="201">
        <v>523</v>
      </c>
      <c r="C216" s="140" t="s">
        <v>12</v>
      </c>
      <c r="D216" s="164">
        <v>6442</v>
      </c>
      <c r="E216" s="164">
        <v>0</v>
      </c>
      <c r="F216" s="164">
        <v>3959</v>
      </c>
      <c r="G216" s="164">
        <v>5929</v>
      </c>
      <c r="H216" s="239">
        <v>7578.5833333333339</v>
      </c>
      <c r="I216" s="159" t="s">
        <v>13</v>
      </c>
      <c r="J216" s="253">
        <v>3690.01</v>
      </c>
      <c r="K216" s="163">
        <v>486.89970640950924</v>
      </c>
      <c r="L216" s="156" t="s">
        <v>14</v>
      </c>
      <c r="M216" s="4">
        <v>1804.66</v>
      </c>
      <c r="N216" s="162">
        <v>238.12629889051385</v>
      </c>
      <c r="O216" s="370"/>
      <c r="P216" s="297">
        <v>1885.35</v>
      </c>
      <c r="Q216" s="162">
        <v>248.77340751899538</v>
      </c>
      <c r="R216" s="155" t="s">
        <v>15</v>
      </c>
      <c r="S216" s="173">
        <v>8.8536345429958176E-3</v>
      </c>
      <c r="T216" s="158">
        <v>0</v>
      </c>
      <c r="U216" s="158">
        <v>4.8780355608792382E-2</v>
      </c>
      <c r="V216" s="158">
        <v>0.42449749458673552</v>
      </c>
      <c r="W216" s="158">
        <v>0</v>
      </c>
      <c r="X216" s="158">
        <v>6.9349405557166503E-3</v>
      </c>
      <c r="Y216" s="371">
        <v>0.48906642529424038</v>
      </c>
      <c r="Z216" s="158">
        <v>0</v>
      </c>
      <c r="AA216" s="173">
        <v>1.6856322882593813E-3</v>
      </c>
      <c r="AB216" s="158">
        <v>0.50924794241750015</v>
      </c>
      <c r="AC216" s="407">
        <v>0.51093357470575951</v>
      </c>
    </row>
    <row r="217" spans="1:29" s="368" customFormat="1" x14ac:dyDescent="0.25">
      <c r="A217" s="369">
        <v>9</v>
      </c>
      <c r="B217" s="201">
        <v>159</v>
      </c>
      <c r="C217" s="140" t="s">
        <v>18</v>
      </c>
      <c r="D217" s="164">
        <v>6861</v>
      </c>
      <c r="E217" s="164">
        <v>0</v>
      </c>
      <c r="F217" s="164">
        <v>4451</v>
      </c>
      <c r="G217" s="164">
        <v>5526</v>
      </c>
      <c r="H217" s="239">
        <v>7380.5833333333339</v>
      </c>
      <c r="I217" s="159" t="s">
        <v>13</v>
      </c>
      <c r="J217" s="253">
        <v>3563.21</v>
      </c>
      <c r="K217" s="163">
        <v>482.7816229521153</v>
      </c>
      <c r="L217" s="157" t="s">
        <v>19</v>
      </c>
      <c r="M217" s="275">
        <v>1662.12</v>
      </c>
      <c r="N217" s="162">
        <v>225.20171169848814</v>
      </c>
      <c r="O217" s="273" t="s">
        <v>20</v>
      </c>
      <c r="P217" s="305">
        <v>1901.09</v>
      </c>
      <c r="Q217" s="162">
        <v>257.57991125362719</v>
      </c>
      <c r="R217" s="157" t="s">
        <v>21</v>
      </c>
      <c r="S217" s="158">
        <v>8.5456652849537351E-3</v>
      </c>
      <c r="T217" s="158">
        <v>0</v>
      </c>
      <c r="U217" s="158">
        <v>4.978656885224278E-2</v>
      </c>
      <c r="V217" s="319">
        <v>0.40534518032897299</v>
      </c>
      <c r="W217" s="158">
        <v>0</v>
      </c>
      <c r="X217" s="158">
        <v>2.7896194723297249E-3</v>
      </c>
      <c r="Y217" s="371">
        <v>0.46646703393849925</v>
      </c>
      <c r="Z217" s="158">
        <v>0</v>
      </c>
      <c r="AA217" s="158">
        <v>7.8580830206471139E-5</v>
      </c>
      <c r="AB217" s="158">
        <v>0.53345438523129418</v>
      </c>
      <c r="AC217" s="407">
        <v>0.53353296606150069</v>
      </c>
    </row>
    <row r="218" spans="1:29" s="368" customFormat="1" x14ac:dyDescent="0.25">
      <c r="A218" s="369">
        <v>9</v>
      </c>
      <c r="B218" s="201">
        <v>204</v>
      </c>
      <c r="C218" s="140" t="s">
        <v>63</v>
      </c>
      <c r="D218" s="164">
        <v>5723</v>
      </c>
      <c r="E218" s="164">
        <v>7</v>
      </c>
      <c r="F218" s="164">
        <v>1693</v>
      </c>
      <c r="G218" s="164">
        <v>9435</v>
      </c>
      <c r="H218" s="239">
        <v>10140.416666666666</v>
      </c>
      <c r="I218" s="159" t="s">
        <v>13</v>
      </c>
      <c r="J218" s="253">
        <v>3954.41</v>
      </c>
      <c r="K218" s="163">
        <v>389.96523811480461</v>
      </c>
      <c r="L218" s="156" t="s">
        <v>21</v>
      </c>
      <c r="M218" s="4">
        <v>1443.85</v>
      </c>
      <c r="N218" s="162">
        <v>142.38566791305422</v>
      </c>
      <c r="O218" s="156" t="s">
        <v>20</v>
      </c>
      <c r="P218" s="297">
        <v>2510.56</v>
      </c>
      <c r="Q218" s="162">
        <v>247.57957020175041</v>
      </c>
      <c r="R218" s="155" t="s">
        <v>21</v>
      </c>
      <c r="S218" s="173">
        <v>1.3147346886134722E-2</v>
      </c>
      <c r="T218" s="158">
        <v>0</v>
      </c>
      <c r="U218" s="158">
        <v>0.10206326607509086</v>
      </c>
      <c r="V218" s="158">
        <v>0.24991338783788228</v>
      </c>
      <c r="W218" s="158">
        <v>0</v>
      </c>
      <c r="X218" s="158">
        <v>0</v>
      </c>
      <c r="Y218" s="371">
        <v>0.3651240007991079</v>
      </c>
      <c r="Z218" s="158">
        <v>0</v>
      </c>
      <c r="AA218" s="173">
        <v>0</v>
      </c>
      <c r="AB218" s="158">
        <v>0.63487599920089222</v>
      </c>
      <c r="AC218" s="407">
        <v>0.63487599920089222</v>
      </c>
    </row>
    <row r="219" spans="1:29" s="368" customFormat="1" x14ac:dyDescent="0.25">
      <c r="A219" s="369">
        <v>9</v>
      </c>
      <c r="B219" s="201">
        <v>279</v>
      </c>
      <c r="C219" s="140" t="s">
        <v>66</v>
      </c>
      <c r="D219" s="164">
        <v>2975</v>
      </c>
      <c r="E219" s="164">
        <v>0</v>
      </c>
      <c r="F219" s="164">
        <v>0</v>
      </c>
      <c r="G219" s="164">
        <v>7526</v>
      </c>
      <c r="H219" s="239">
        <v>7526</v>
      </c>
      <c r="I219" s="29"/>
      <c r="J219" s="253">
        <v>4112.0600000000004</v>
      </c>
      <c r="K219" s="163">
        <v>546.38054743555676</v>
      </c>
      <c r="L219" s="22" t="s">
        <v>14</v>
      </c>
      <c r="M219" s="272">
        <v>1474.22</v>
      </c>
      <c r="N219" s="162">
        <v>195.8836035078395</v>
      </c>
      <c r="O219" s="394"/>
      <c r="P219" s="303">
        <v>2637.84</v>
      </c>
      <c r="Q219" s="162">
        <v>350.49694392771727</v>
      </c>
      <c r="R219" s="53" t="s">
        <v>15</v>
      </c>
      <c r="S219" s="179">
        <v>1.0084969577292159E-2</v>
      </c>
      <c r="T219" s="24">
        <v>0</v>
      </c>
      <c r="U219" s="24">
        <v>9.7274845211402553E-5</v>
      </c>
      <c r="V219" s="24">
        <v>0.24417931644966268</v>
      </c>
      <c r="W219" s="24">
        <v>0.1033545230371152</v>
      </c>
      <c r="X219" s="23">
        <v>7.9522185960321579E-4</v>
      </c>
      <c r="Y219" s="371">
        <v>0.35851130576888468</v>
      </c>
      <c r="Z219" s="24">
        <v>0</v>
      </c>
      <c r="AA219" s="179">
        <v>5.1628624095951901E-3</v>
      </c>
      <c r="AB219" s="24">
        <v>0.63632583182152014</v>
      </c>
      <c r="AC219" s="407">
        <v>0.64148869423111532</v>
      </c>
    </row>
    <row r="220" spans="1:29" s="368" customFormat="1" x14ac:dyDescent="0.25">
      <c r="A220" s="369">
        <v>9</v>
      </c>
      <c r="B220" s="201">
        <v>206</v>
      </c>
      <c r="C220" s="140" t="s">
        <v>93</v>
      </c>
      <c r="D220" s="164">
        <v>1132</v>
      </c>
      <c r="E220" s="164">
        <v>0</v>
      </c>
      <c r="F220" s="164">
        <v>0</v>
      </c>
      <c r="G220" s="164">
        <v>2475</v>
      </c>
      <c r="H220" s="239">
        <v>2475</v>
      </c>
      <c r="I220" s="29"/>
      <c r="J220" s="253">
        <v>962.69</v>
      </c>
      <c r="K220" s="163">
        <v>388.96565656565656</v>
      </c>
      <c r="L220" s="157" t="s">
        <v>15</v>
      </c>
      <c r="M220" s="272">
        <v>316.25</v>
      </c>
      <c r="N220" s="162">
        <v>127.77777777777777</v>
      </c>
      <c r="O220" s="394"/>
      <c r="P220" s="303">
        <v>646.44000000000005</v>
      </c>
      <c r="Q220" s="162">
        <v>261.18787878787879</v>
      </c>
      <c r="R220" s="157" t="s">
        <v>15</v>
      </c>
      <c r="S220" s="179">
        <v>1.4168631646739864E-2</v>
      </c>
      <c r="T220" s="24">
        <v>0</v>
      </c>
      <c r="U220" s="24">
        <v>0</v>
      </c>
      <c r="V220" s="24">
        <v>0.24227944613530836</v>
      </c>
      <c r="W220" s="24">
        <v>7.1840363980097424E-2</v>
      </c>
      <c r="X220" s="23">
        <v>2.1813875702458732E-4</v>
      </c>
      <c r="Y220" s="371">
        <v>0.3285065805191702</v>
      </c>
      <c r="Z220" s="24">
        <v>0</v>
      </c>
      <c r="AA220" s="179">
        <v>9.3072536330490608E-3</v>
      </c>
      <c r="AB220" s="24">
        <v>0.66218616584778067</v>
      </c>
      <c r="AC220" s="407">
        <v>0.67149341948082975</v>
      </c>
    </row>
    <row r="221" spans="1:29" s="368" customFormat="1" x14ac:dyDescent="0.25">
      <c r="A221" s="369">
        <v>9</v>
      </c>
      <c r="B221" s="201">
        <v>173</v>
      </c>
      <c r="C221" s="140" t="s">
        <v>92</v>
      </c>
      <c r="D221" s="164">
        <v>4262</v>
      </c>
      <c r="E221" s="164">
        <v>0</v>
      </c>
      <c r="F221" s="164">
        <v>3409</v>
      </c>
      <c r="G221" s="164">
        <v>1836</v>
      </c>
      <c r="H221" s="239">
        <v>3256.4166666666665</v>
      </c>
      <c r="I221" s="29" t="s">
        <v>13</v>
      </c>
      <c r="J221" s="253">
        <v>1359.59</v>
      </c>
      <c r="K221" s="163">
        <v>417.51106789159866</v>
      </c>
      <c r="L221" s="157" t="s">
        <v>15</v>
      </c>
      <c r="M221" s="272">
        <v>445.32</v>
      </c>
      <c r="N221" s="162">
        <v>136.75154182767358</v>
      </c>
      <c r="O221" s="394"/>
      <c r="P221" s="303">
        <v>914.27</v>
      </c>
      <c r="Q221" s="162">
        <v>280.75952606392508</v>
      </c>
      <c r="R221" s="157" t="s">
        <v>15</v>
      </c>
      <c r="S221" s="179">
        <v>7.4434204429276469E-3</v>
      </c>
      <c r="T221" s="24">
        <v>0</v>
      </c>
      <c r="U221" s="24">
        <v>0</v>
      </c>
      <c r="V221" s="24">
        <v>0.3165513132635574</v>
      </c>
      <c r="W221" s="24">
        <v>0</v>
      </c>
      <c r="X221" s="23">
        <v>3.5451864164932081E-3</v>
      </c>
      <c r="Y221" s="371">
        <v>0.32753992012297828</v>
      </c>
      <c r="Z221" s="24">
        <v>0</v>
      </c>
      <c r="AA221" s="179">
        <v>1.0223670371214853E-2</v>
      </c>
      <c r="AB221" s="24">
        <v>0.66223640950580698</v>
      </c>
      <c r="AC221" s="407">
        <v>0.67246007987702183</v>
      </c>
    </row>
    <row r="222" spans="1:29" s="368" customFormat="1" x14ac:dyDescent="0.25">
      <c r="A222" s="369">
        <v>9</v>
      </c>
      <c r="B222" s="201">
        <v>512</v>
      </c>
      <c r="C222" s="140" t="s">
        <v>106</v>
      </c>
      <c r="D222" s="164">
        <v>3727</v>
      </c>
      <c r="E222" s="164">
        <v>0</v>
      </c>
      <c r="F222" s="164">
        <v>1562</v>
      </c>
      <c r="G222" s="164">
        <v>5634</v>
      </c>
      <c r="H222" s="239">
        <v>6284.833333333333</v>
      </c>
      <c r="I222" s="159" t="s">
        <v>13</v>
      </c>
      <c r="J222" s="253">
        <v>2220.38</v>
      </c>
      <c r="K222" s="163">
        <v>353.29178710652633</v>
      </c>
      <c r="L222" s="156" t="s">
        <v>15</v>
      </c>
      <c r="M222" s="272">
        <v>687.55</v>
      </c>
      <c r="N222" s="162">
        <v>109.39828688111591</v>
      </c>
      <c r="O222" s="394"/>
      <c r="P222" s="303">
        <v>1532.83</v>
      </c>
      <c r="Q222" s="162">
        <v>243.89350022541038</v>
      </c>
      <c r="R222" s="155" t="s">
        <v>15</v>
      </c>
      <c r="S222" s="179">
        <v>1.3979589079346778E-2</v>
      </c>
      <c r="T222" s="24">
        <v>0</v>
      </c>
      <c r="U222" s="24">
        <v>4.7739576108594018E-3</v>
      </c>
      <c r="V222" s="24">
        <v>0.29090065664435816</v>
      </c>
      <c r="W222" s="24">
        <v>0</v>
      </c>
      <c r="X222" s="23">
        <v>0</v>
      </c>
      <c r="Y222" s="371">
        <v>0.30965420333456434</v>
      </c>
      <c r="Z222" s="24">
        <v>0</v>
      </c>
      <c r="AA222" s="179">
        <v>6.3502643691620343E-4</v>
      </c>
      <c r="AB222" s="24">
        <v>0.68971077022851945</v>
      </c>
      <c r="AC222" s="407">
        <v>0.69034579666543561</v>
      </c>
    </row>
    <row r="223" spans="1:29" s="38" customFormat="1" x14ac:dyDescent="0.25">
      <c r="A223" s="213">
        <v>9</v>
      </c>
      <c r="B223" s="201">
        <v>420</v>
      </c>
      <c r="C223" s="140" t="s">
        <v>112</v>
      </c>
      <c r="D223" s="164">
        <v>4870</v>
      </c>
      <c r="E223" s="164">
        <v>0</v>
      </c>
      <c r="F223" s="164">
        <v>3132</v>
      </c>
      <c r="G223" s="164">
        <v>3850</v>
      </c>
      <c r="H223" s="239">
        <v>5155</v>
      </c>
      <c r="I223" s="159" t="s">
        <v>13</v>
      </c>
      <c r="J223" s="253">
        <v>1787.7</v>
      </c>
      <c r="K223" s="163">
        <v>346.78952473326871</v>
      </c>
      <c r="L223" s="156" t="s">
        <v>26</v>
      </c>
      <c r="M223" s="272">
        <v>536.78</v>
      </c>
      <c r="N223" s="162">
        <v>104.12803103782734</v>
      </c>
      <c r="O223" s="274" t="s">
        <v>47</v>
      </c>
      <c r="P223" s="303">
        <v>1250.92</v>
      </c>
      <c r="Q223" s="162">
        <v>242.66149369544132</v>
      </c>
      <c r="R223" s="156" t="s">
        <v>26</v>
      </c>
      <c r="S223" s="179">
        <v>1.1864406779661017E-2</v>
      </c>
      <c r="T223" s="24">
        <v>0</v>
      </c>
      <c r="U223" s="24">
        <v>2.6458578061195953E-3</v>
      </c>
      <c r="V223" s="24">
        <v>0.28517648375006993</v>
      </c>
      <c r="W223" s="24">
        <v>2.3493874811209933E-4</v>
      </c>
      <c r="X223" s="23">
        <v>3.4122056273423951E-4</v>
      </c>
      <c r="Y223" s="371">
        <v>0.30026290764669683</v>
      </c>
      <c r="Z223" s="24">
        <v>0</v>
      </c>
      <c r="AA223" s="179">
        <v>2.0361358169715279E-3</v>
      </c>
      <c r="AB223" s="24">
        <v>0.69770095653633157</v>
      </c>
      <c r="AC223" s="407">
        <v>0.69973709235330306</v>
      </c>
    </row>
    <row r="224" spans="1:29" s="38" customFormat="1" x14ac:dyDescent="0.25">
      <c r="A224" s="213">
        <v>9</v>
      </c>
      <c r="B224" s="201">
        <v>521</v>
      </c>
      <c r="C224" s="140" t="s">
        <v>124</v>
      </c>
      <c r="D224" s="164">
        <v>2640</v>
      </c>
      <c r="E224" s="164">
        <v>0</v>
      </c>
      <c r="F224" s="164">
        <v>1553</v>
      </c>
      <c r="G224" s="164">
        <v>2011</v>
      </c>
      <c r="H224" s="239">
        <v>2658.083333333333</v>
      </c>
      <c r="I224" s="28" t="s">
        <v>13</v>
      </c>
      <c r="J224" s="253">
        <v>937.88</v>
      </c>
      <c r="K224" s="163">
        <v>352.84070602251001</v>
      </c>
      <c r="L224" s="156" t="s">
        <v>26</v>
      </c>
      <c r="M224" s="272">
        <v>263.58999999999997</v>
      </c>
      <c r="N224" s="162">
        <v>99.165438755995851</v>
      </c>
      <c r="O224" s="33"/>
      <c r="P224" s="303">
        <v>674.29</v>
      </c>
      <c r="Q224" s="162">
        <v>253.67526726651414</v>
      </c>
      <c r="R224" s="155" t="s">
        <v>26</v>
      </c>
      <c r="S224" s="179">
        <v>1.1813878108073527E-2</v>
      </c>
      <c r="T224" s="24">
        <v>0</v>
      </c>
      <c r="U224" s="24">
        <v>7.1437710581311042E-3</v>
      </c>
      <c r="V224" s="24">
        <v>0.26209109907450845</v>
      </c>
      <c r="W224" s="24">
        <v>0</v>
      </c>
      <c r="X224" s="23">
        <v>0</v>
      </c>
      <c r="Y224" s="371">
        <v>0.28104874824071308</v>
      </c>
      <c r="Z224" s="24">
        <v>0</v>
      </c>
      <c r="AA224" s="179">
        <v>4.8726916023371864E-3</v>
      </c>
      <c r="AB224" s="24">
        <v>0.7140785601569497</v>
      </c>
      <c r="AC224" s="407">
        <v>0.71895125175928687</v>
      </c>
    </row>
    <row r="225" spans="1:29" s="38" customFormat="1" x14ac:dyDescent="0.25">
      <c r="A225" s="213">
        <v>9</v>
      </c>
      <c r="B225" s="201">
        <v>277</v>
      </c>
      <c r="C225" s="140" t="s">
        <v>135</v>
      </c>
      <c r="D225" s="164">
        <v>1282</v>
      </c>
      <c r="E225" s="164">
        <v>0</v>
      </c>
      <c r="F225" s="164">
        <v>600</v>
      </c>
      <c r="G225" s="164">
        <v>1862</v>
      </c>
      <c r="H225" s="239">
        <v>2112</v>
      </c>
      <c r="I225" s="28" t="s">
        <v>13</v>
      </c>
      <c r="J225" s="253">
        <v>740.13</v>
      </c>
      <c r="K225" s="163">
        <v>350.44034090909093</v>
      </c>
      <c r="L225" s="157" t="s">
        <v>15</v>
      </c>
      <c r="M225" s="272">
        <v>194.77</v>
      </c>
      <c r="N225" s="162">
        <v>92.220643939393938</v>
      </c>
      <c r="O225" s="33"/>
      <c r="P225" s="303">
        <v>545.36</v>
      </c>
      <c r="Q225" s="162">
        <v>258.219696969697</v>
      </c>
      <c r="R225" s="157" t="s">
        <v>15</v>
      </c>
      <c r="S225" s="179">
        <v>1.3862429573183089E-2</v>
      </c>
      <c r="T225" s="24">
        <v>0</v>
      </c>
      <c r="U225" s="24">
        <v>3.3777849837190767E-2</v>
      </c>
      <c r="V225" s="24">
        <v>0.21551619310121195</v>
      </c>
      <c r="W225" s="24">
        <v>0</v>
      </c>
      <c r="X225" s="23">
        <v>0</v>
      </c>
      <c r="Y225" s="371">
        <v>0.2631564725115858</v>
      </c>
      <c r="Z225" s="24">
        <v>0</v>
      </c>
      <c r="AA225" s="179">
        <v>0</v>
      </c>
      <c r="AB225" s="24">
        <v>0.7368435274884142</v>
      </c>
      <c r="AC225" s="407">
        <v>0.7368435274884142</v>
      </c>
    </row>
    <row r="226" spans="1:29" s="38" customFormat="1" x14ac:dyDescent="0.25">
      <c r="A226" s="213">
        <v>9</v>
      </c>
      <c r="B226" s="201">
        <v>508</v>
      </c>
      <c r="C226" s="140" t="s">
        <v>166</v>
      </c>
      <c r="D226" s="164">
        <v>665</v>
      </c>
      <c r="E226" s="164">
        <v>0</v>
      </c>
      <c r="F226" s="164">
        <v>295</v>
      </c>
      <c r="G226" s="164">
        <v>950</v>
      </c>
      <c r="H226" s="239">
        <v>1072.9166666666667</v>
      </c>
      <c r="I226" s="159" t="s">
        <v>13</v>
      </c>
      <c r="J226" s="253">
        <v>330.82</v>
      </c>
      <c r="K226" s="163">
        <v>308.33708737864072</v>
      </c>
      <c r="L226" s="156" t="s">
        <v>15</v>
      </c>
      <c r="M226" s="272">
        <v>71.64</v>
      </c>
      <c r="N226" s="162">
        <v>66.771262135922328</v>
      </c>
      <c r="O226" s="33"/>
      <c r="P226" s="303">
        <v>259.18</v>
      </c>
      <c r="Q226" s="162">
        <v>241.56582524271843</v>
      </c>
      <c r="R226" s="156" t="s">
        <v>15</v>
      </c>
      <c r="S226" s="179">
        <v>1.5809201378393086E-2</v>
      </c>
      <c r="T226" s="24">
        <v>0</v>
      </c>
      <c r="U226" s="24">
        <v>0</v>
      </c>
      <c r="V226" s="24">
        <v>0.20074360679523606</v>
      </c>
      <c r="W226" s="24">
        <v>0</v>
      </c>
      <c r="X226" s="23">
        <v>0</v>
      </c>
      <c r="Y226" s="371">
        <v>0.21655280817362915</v>
      </c>
      <c r="Z226" s="24">
        <v>0</v>
      </c>
      <c r="AA226" s="179">
        <v>0</v>
      </c>
      <c r="AB226" s="24">
        <v>0.7834471918263709</v>
      </c>
      <c r="AC226" s="407">
        <v>0.7834471918263709</v>
      </c>
    </row>
    <row r="227" spans="1:29" s="38" customFormat="1" x14ac:dyDescent="0.25">
      <c r="A227" s="213">
        <v>9</v>
      </c>
      <c r="B227" s="201">
        <v>416</v>
      </c>
      <c r="C227" s="140" t="s">
        <v>174</v>
      </c>
      <c r="D227" s="164">
        <v>1117</v>
      </c>
      <c r="E227" s="164">
        <v>0</v>
      </c>
      <c r="F227" s="164">
        <v>383</v>
      </c>
      <c r="G227" s="164">
        <v>1497</v>
      </c>
      <c r="H227" s="239">
        <v>1656.5833333333333</v>
      </c>
      <c r="I227" s="159" t="s">
        <v>13</v>
      </c>
      <c r="J227" s="253">
        <v>508.39</v>
      </c>
      <c r="K227" s="163">
        <v>306.89068866643191</v>
      </c>
      <c r="L227" s="156" t="s">
        <v>15</v>
      </c>
      <c r="M227" s="272">
        <v>104</v>
      </c>
      <c r="N227" s="162">
        <v>62.779817898284627</v>
      </c>
      <c r="O227" s="33"/>
      <c r="P227" s="303">
        <v>404.39</v>
      </c>
      <c r="Q227" s="162">
        <v>244.11087076814729</v>
      </c>
      <c r="R227" s="156" t="s">
        <v>15</v>
      </c>
      <c r="S227" s="179">
        <v>1.6227699207301483E-2</v>
      </c>
      <c r="T227" s="32">
        <v>0</v>
      </c>
      <c r="U227" s="32">
        <v>1.9669938433092705E-2</v>
      </c>
      <c r="V227" s="32">
        <v>0.16866972206376996</v>
      </c>
      <c r="W227" s="32">
        <v>0</v>
      </c>
      <c r="X227" s="31">
        <v>0</v>
      </c>
      <c r="Y227" s="371">
        <v>0.20456735970416415</v>
      </c>
      <c r="Z227" s="32">
        <v>0</v>
      </c>
      <c r="AA227" s="179">
        <v>0</v>
      </c>
      <c r="AB227" s="32">
        <v>0.79543264029583582</v>
      </c>
      <c r="AC227" s="407">
        <v>0.79543264029583582</v>
      </c>
    </row>
    <row r="228" spans="1:29" s="38" customFormat="1" x14ac:dyDescent="0.25">
      <c r="A228" s="213">
        <v>9</v>
      </c>
      <c r="B228" s="201">
        <v>522</v>
      </c>
      <c r="C228" s="140" t="s">
        <v>178</v>
      </c>
      <c r="D228" s="164">
        <v>1345</v>
      </c>
      <c r="E228" s="164">
        <v>0</v>
      </c>
      <c r="F228" s="164">
        <v>0</v>
      </c>
      <c r="G228" s="164">
        <v>2713</v>
      </c>
      <c r="H228" s="239">
        <v>2713</v>
      </c>
      <c r="I228" s="159"/>
      <c r="J228" s="253">
        <v>910.43</v>
      </c>
      <c r="K228" s="163">
        <v>335.58053814964984</v>
      </c>
      <c r="L228" s="156" t="s">
        <v>47</v>
      </c>
      <c r="M228" s="272">
        <v>178.29</v>
      </c>
      <c r="N228" s="162">
        <v>65.71691854036122</v>
      </c>
      <c r="O228" s="33"/>
      <c r="P228" s="303">
        <v>732.14</v>
      </c>
      <c r="Q228" s="162">
        <v>269.86361960928861</v>
      </c>
      <c r="R228" s="154" t="s">
        <v>47</v>
      </c>
      <c r="S228" s="179">
        <v>1.6420812143712313E-2</v>
      </c>
      <c r="T228" s="24">
        <v>0</v>
      </c>
      <c r="U228" s="24">
        <v>2.1967641663829182E-4</v>
      </c>
      <c r="V228" s="24">
        <v>0.17919005305185462</v>
      </c>
      <c r="W228" s="24">
        <v>0</v>
      </c>
      <c r="X228" s="23">
        <v>0</v>
      </c>
      <c r="Y228" s="371">
        <v>0.19583054161220523</v>
      </c>
      <c r="Z228" s="24">
        <v>0</v>
      </c>
      <c r="AA228" s="179">
        <v>2.4933273288446122E-3</v>
      </c>
      <c r="AB228" s="24">
        <v>0.80167613105895019</v>
      </c>
      <c r="AC228" s="407">
        <v>0.80416945838779486</v>
      </c>
    </row>
    <row r="229" spans="1:29" s="38" customFormat="1" x14ac:dyDescent="0.25">
      <c r="A229" s="213">
        <v>9</v>
      </c>
      <c r="B229" s="201">
        <v>630</v>
      </c>
      <c r="C229" s="140" t="s">
        <v>179</v>
      </c>
      <c r="D229" s="164">
        <v>3409</v>
      </c>
      <c r="E229" s="164">
        <v>0</v>
      </c>
      <c r="F229" s="164">
        <v>2514</v>
      </c>
      <c r="G229" s="164">
        <v>2860</v>
      </c>
      <c r="H229" s="239">
        <v>3907.5</v>
      </c>
      <c r="I229" s="28" t="s">
        <v>13</v>
      </c>
      <c r="J229" s="253">
        <v>1174.46</v>
      </c>
      <c r="K229" s="163">
        <v>300.5655790147153</v>
      </c>
      <c r="L229" s="156" t="s">
        <v>15</v>
      </c>
      <c r="M229" s="272">
        <v>224.17</v>
      </c>
      <c r="N229" s="162">
        <v>57.36916186820217</v>
      </c>
      <c r="O229" s="33"/>
      <c r="P229" s="303">
        <v>950.29</v>
      </c>
      <c r="Q229" s="162">
        <v>243.19641714651311</v>
      </c>
      <c r="R229" s="155" t="s">
        <v>15</v>
      </c>
      <c r="S229" s="179">
        <v>1.3418932956422526E-2</v>
      </c>
      <c r="T229" s="24">
        <v>0</v>
      </c>
      <c r="U229" s="24">
        <v>3.0652384925838258E-3</v>
      </c>
      <c r="V229" s="24">
        <v>0.17438652657391482</v>
      </c>
      <c r="W229" s="24">
        <v>0</v>
      </c>
      <c r="X229" s="23">
        <v>0</v>
      </c>
      <c r="Y229" s="371">
        <v>0.19087069802292117</v>
      </c>
      <c r="Z229" s="24">
        <v>0</v>
      </c>
      <c r="AA229" s="179">
        <v>0</v>
      </c>
      <c r="AB229" s="24">
        <v>0.80912930197707877</v>
      </c>
      <c r="AC229" s="407">
        <v>0.80912930197707877</v>
      </c>
    </row>
    <row r="230" spans="1:29" s="38" customFormat="1" x14ac:dyDescent="0.25">
      <c r="A230" s="213">
        <v>9</v>
      </c>
      <c r="B230" s="201">
        <v>527</v>
      </c>
      <c r="C230" s="140" t="s">
        <v>181</v>
      </c>
      <c r="D230" s="164">
        <v>2631</v>
      </c>
      <c r="E230" s="164">
        <v>0</v>
      </c>
      <c r="F230" s="164">
        <v>1419</v>
      </c>
      <c r="G230" s="164">
        <v>2751</v>
      </c>
      <c r="H230" s="239">
        <v>3342.25</v>
      </c>
      <c r="I230" s="159" t="s">
        <v>13</v>
      </c>
      <c r="J230" s="253">
        <v>1034.1400000000001</v>
      </c>
      <c r="K230" s="163">
        <v>309.41431670281997</v>
      </c>
      <c r="L230" s="156" t="s">
        <v>26</v>
      </c>
      <c r="M230" s="272">
        <v>193.3</v>
      </c>
      <c r="N230" s="162">
        <v>57.835290597651287</v>
      </c>
      <c r="O230" s="33"/>
      <c r="P230" s="303">
        <v>840.84</v>
      </c>
      <c r="Q230" s="162">
        <v>251.57902610516868</v>
      </c>
      <c r="R230" s="19" t="s">
        <v>26</v>
      </c>
      <c r="S230" s="179">
        <v>1.4659523855570811E-2</v>
      </c>
      <c r="T230" s="24">
        <v>0</v>
      </c>
      <c r="U230" s="24">
        <v>0</v>
      </c>
      <c r="V230" s="24">
        <v>0.17225907517357414</v>
      </c>
      <c r="W230" s="24">
        <v>0</v>
      </c>
      <c r="X230" s="23">
        <v>0</v>
      </c>
      <c r="Y230" s="371">
        <v>0.18691859902914496</v>
      </c>
      <c r="Z230" s="24">
        <v>0</v>
      </c>
      <c r="AA230" s="179">
        <v>4.3514417777090137E-3</v>
      </c>
      <c r="AB230" s="24">
        <v>0.80872995919314594</v>
      </c>
      <c r="AC230" s="407">
        <v>0.81308140097085491</v>
      </c>
    </row>
    <row r="231" spans="1:29" s="38" customFormat="1" x14ac:dyDescent="0.25">
      <c r="A231" s="213">
        <v>9</v>
      </c>
      <c r="B231" s="201">
        <v>629</v>
      </c>
      <c r="C231" s="140" t="s">
        <v>182</v>
      </c>
      <c r="D231" s="164">
        <v>3916</v>
      </c>
      <c r="E231" s="164">
        <v>1</v>
      </c>
      <c r="F231" s="164">
        <v>1950</v>
      </c>
      <c r="G231" s="164">
        <v>4665</v>
      </c>
      <c r="H231" s="239">
        <v>5477.5</v>
      </c>
      <c r="I231" s="28" t="s">
        <v>13</v>
      </c>
      <c r="J231" s="253">
        <v>1618.42</v>
      </c>
      <c r="K231" s="163">
        <v>295.46691008671837</v>
      </c>
      <c r="L231" s="157" t="s">
        <v>15</v>
      </c>
      <c r="M231" s="272">
        <v>302.5</v>
      </c>
      <c r="N231" s="162">
        <v>55.225924235508899</v>
      </c>
      <c r="O231" s="33"/>
      <c r="P231" s="303">
        <v>1315.92</v>
      </c>
      <c r="Q231" s="162">
        <v>240.2409858512095</v>
      </c>
      <c r="R231" s="157" t="s">
        <v>15</v>
      </c>
      <c r="S231" s="179">
        <v>1.5879685124998454E-2</v>
      </c>
      <c r="T231" s="24">
        <v>0</v>
      </c>
      <c r="U231" s="24">
        <v>0</v>
      </c>
      <c r="V231" s="24">
        <v>0.1710310055486215</v>
      </c>
      <c r="W231" s="24">
        <v>0</v>
      </c>
      <c r="X231" s="23">
        <v>0</v>
      </c>
      <c r="Y231" s="371">
        <v>0.18691069067361996</v>
      </c>
      <c r="Z231" s="24">
        <v>0</v>
      </c>
      <c r="AA231" s="179">
        <v>1.127643009849112E-2</v>
      </c>
      <c r="AB231" s="24">
        <v>0.80181287922788891</v>
      </c>
      <c r="AC231" s="407">
        <v>0.81308930932638002</v>
      </c>
    </row>
    <row r="232" spans="1:29" s="38" customFormat="1" x14ac:dyDescent="0.25">
      <c r="A232" s="213">
        <v>9</v>
      </c>
      <c r="B232" s="208">
        <v>967</v>
      </c>
      <c r="C232" s="119" t="s">
        <v>195</v>
      </c>
      <c r="D232" s="164">
        <v>1016</v>
      </c>
      <c r="E232" s="164">
        <v>0</v>
      </c>
      <c r="F232" s="164">
        <v>0</v>
      </c>
      <c r="G232" s="164">
        <v>2114</v>
      </c>
      <c r="H232" s="239">
        <v>2114</v>
      </c>
      <c r="I232" s="28"/>
      <c r="J232" s="260">
        <v>736.46</v>
      </c>
      <c r="K232" s="163">
        <v>348.37275307473988</v>
      </c>
      <c r="L232" s="157" t="s">
        <v>15</v>
      </c>
      <c r="M232" s="272">
        <v>117.14</v>
      </c>
      <c r="N232" s="162">
        <v>55.411542100283825</v>
      </c>
      <c r="O232" s="33"/>
      <c r="P232" s="303">
        <v>619.32000000000005</v>
      </c>
      <c r="Q232" s="162">
        <v>292.96121097445604</v>
      </c>
      <c r="R232" s="157" t="s">
        <v>15</v>
      </c>
      <c r="S232" s="179">
        <v>1.5818917524373352E-2</v>
      </c>
      <c r="T232" s="24">
        <v>0</v>
      </c>
      <c r="U232" s="24">
        <v>0</v>
      </c>
      <c r="V232" s="24">
        <v>0.14323927979795234</v>
      </c>
      <c r="W232" s="24">
        <v>0</v>
      </c>
      <c r="X232" s="23">
        <v>0</v>
      </c>
      <c r="Y232" s="371">
        <v>0.15905819732232568</v>
      </c>
      <c r="Z232" s="24">
        <v>0</v>
      </c>
      <c r="AA232" s="179">
        <v>0.12509844390734051</v>
      </c>
      <c r="AB232" s="24">
        <v>0.71584335877033378</v>
      </c>
      <c r="AC232" s="407">
        <v>0.84094180267767427</v>
      </c>
    </row>
    <row r="233" spans="1:29" s="38" customFormat="1" x14ac:dyDescent="0.25">
      <c r="A233" s="223">
        <v>9</v>
      </c>
      <c r="B233" s="201">
        <v>985</v>
      </c>
      <c r="C233" s="140" t="s">
        <v>206</v>
      </c>
      <c r="D233" s="164">
        <v>714</v>
      </c>
      <c r="E233" s="164">
        <v>306</v>
      </c>
      <c r="F233" s="164">
        <v>0</v>
      </c>
      <c r="G233" s="164">
        <v>3041</v>
      </c>
      <c r="H233" s="239">
        <v>3041</v>
      </c>
      <c r="I233" s="159"/>
      <c r="J233" s="253">
        <v>822.21</v>
      </c>
      <c r="K233" s="163">
        <v>270.37487668530093</v>
      </c>
      <c r="L233" s="156" t="s">
        <v>15</v>
      </c>
      <c r="M233" s="4">
        <v>95.86</v>
      </c>
      <c r="N233" s="162">
        <v>31.522525485037818</v>
      </c>
      <c r="O233" s="161"/>
      <c r="P233" s="297">
        <v>726.35</v>
      </c>
      <c r="Q233" s="162">
        <v>238.85235120026309</v>
      </c>
      <c r="R233" s="156" t="s">
        <v>15</v>
      </c>
      <c r="S233" s="173">
        <v>2.038408679047932E-2</v>
      </c>
      <c r="T233" s="158">
        <v>0</v>
      </c>
      <c r="U233" s="158">
        <v>0</v>
      </c>
      <c r="V233" s="158">
        <v>9.6204132764135669E-2</v>
      </c>
      <c r="W233" s="158">
        <v>0</v>
      </c>
      <c r="X233" s="158">
        <v>0</v>
      </c>
      <c r="Y233" s="371">
        <v>0.11658821955461499</v>
      </c>
      <c r="Z233" s="158">
        <v>0</v>
      </c>
      <c r="AA233" s="173">
        <v>0</v>
      </c>
      <c r="AB233" s="158">
        <v>0.88341178044538504</v>
      </c>
      <c r="AC233" s="407">
        <v>0.88341178044538504</v>
      </c>
    </row>
    <row r="234" spans="1:29" s="38" customFormat="1" x14ac:dyDescent="0.25">
      <c r="A234" s="223">
        <v>9</v>
      </c>
      <c r="B234" s="201">
        <v>982</v>
      </c>
      <c r="C234" s="140" t="s">
        <v>211</v>
      </c>
      <c r="D234" s="164">
        <v>725</v>
      </c>
      <c r="E234" s="164">
        <v>0</v>
      </c>
      <c r="F234" s="164">
        <v>0</v>
      </c>
      <c r="G234" s="164">
        <v>2185</v>
      </c>
      <c r="H234" s="239">
        <v>2185</v>
      </c>
      <c r="I234" s="159"/>
      <c r="J234" s="253">
        <v>586.26</v>
      </c>
      <c r="K234" s="163">
        <v>268.31121281464533</v>
      </c>
      <c r="L234" s="156" t="s">
        <v>15</v>
      </c>
      <c r="M234" s="4">
        <v>64.66</v>
      </c>
      <c r="N234" s="162">
        <v>29.592677345537755</v>
      </c>
      <c r="O234" s="161"/>
      <c r="P234" s="297">
        <v>521.6</v>
      </c>
      <c r="Q234" s="162">
        <v>238.71853546910756</v>
      </c>
      <c r="R234" s="156" t="s">
        <v>15</v>
      </c>
      <c r="S234" s="173">
        <v>2.0536963122164225E-2</v>
      </c>
      <c r="T234" s="160">
        <v>0</v>
      </c>
      <c r="U234" s="160">
        <v>0</v>
      </c>
      <c r="V234" s="160">
        <v>8.9755398628594815E-2</v>
      </c>
      <c r="W234" s="160">
        <v>0</v>
      </c>
      <c r="X234" s="160">
        <v>0</v>
      </c>
      <c r="Y234" s="371">
        <v>0.11029236175075904</v>
      </c>
      <c r="Z234" s="160">
        <v>0</v>
      </c>
      <c r="AA234" s="173">
        <v>0</v>
      </c>
      <c r="AB234" s="160">
        <v>0.88970763824924104</v>
      </c>
      <c r="AC234" s="407">
        <v>0.88970763824924104</v>
      </c>
    </row>
    <row r="235" spans="1:29" s="38" customFormat="1" x14ac:dyDescent="0.25">
      <c r="A235" s="234">
        <v>9</v>
      </c>
      <c r="B235" s="208">
        <v>543</v>
      </c>
      <c r="C235" s="119" t="s">
        <v>213</v>
      </c>
      <c r="D235" s="13">
        <v>1123</v>
      </c>
      <c r="E235" s="13">
        <v>0</v>
      </c>
      <c r="F235" s="13">
        <v>0</v>
      </c>
      <c r="G235" s="13">
        <v>3212</v>
      </c>
      <c r="H235" s="246">
        <v>3212</v>
      </c>
      <c r="I235" s="28"/>
      <c r="J235" s="260">
        <v>976.33</v>
      </c>
      <c r="K235" s="12">
        <v>303.96326276463265</v>
      </c>
      <c r="L235" s="3"/>
      <c r="M235" s="293">
        <v>105.27</v>
      </c>
      <c r="N235" s="11">
        <v>32.773972602739725</v>
      </c>
      <c r="O235" s="10"/>
      <c r="P235" s="293">
        <v>871.06</v>
      </c>
      <c r="Q235" s="11">
        <v>271.18929016189287</v>
      </c>
      <c r="R235" s="54"/>
      <c r="S235" s="185">
        <v>1.8129116179980129E-2</v>
      </c>
      <c r="T235" s="9">
        <v>0</v>
      </c>
      <c r="U235" s="9">
        <v>0</v>
      </c>
      <c r="V235" s="9">
        <v>8.9693034117562701E-2</v>
      </c>
      <c r="W235" s="9">
        <v>0</v>
      </c>
      <c r="X235" s="9">
        <v>0</v>
      </c>
      <c r="Y235" s="391">
        <v>0.10782215029754283</v>
      </c>
      <c r="Z235" s="9">
        <v>0</v>
      </c>
      <c r="AA235" s="185">
        <v>0</v>
      </c>
      <c r="AB235" s="9">
        <v>0.89217784970245706</v>
      </c>
      <c r="AC235" s="408">
        <v>0.89217784970245706</v>
      </c>
    </row>
    <row r="236" spans="1:29" s="38" customFormat="1" ht="15.75" thickBot="1" x14ac:dyDescent="0.3">
      <c r="A236" s="235">
        <v>9</v>
      </c>
      <c r="B236" s="209">
        <v>695</v>
      </c>
      <c r="C236" s="89" t="s">
        <v>209</v>
      </c>
      <c r="D236" s="88">
        <v>807</v>
      </c>
      <c r="E236" s="88">
        <v>9</v>
      </c>
      <c r="F236" s="88">
        <v>150</v>
      </c>
      <c r="G236" s="88">
        <v>2128</v>
      </c>
      <c r="H236" s="250">
        <v>2190.5</v>
      </c>
      <c r="I236" s="325" t="s">
        <v>13</v>
      </c>
      <c r="J236" s="263">
        <v>565.54999999999995</v>
      </c>
      <c r="K236" s="87">
        <v>258.1830632275736</v>
      </c>
      <c r="L236" s="86" t="s">
        <v>15</v>
      </c>
      <c r="M236" s="294">
        <v>44.16</v>
      </c>
      <c r="N236" s="85">
        <v>20.159780871947042</v>
      </c>
      <c r="O236" s="295"/>
      <c r="P236" s="314">
        <v>521.39</v>
      </c>
      <c r="Q236" s="85">
        <v>238.02328235562655</v>
      </c>
      <c r="R236" s="86" t="s">
        <v>15</v>
      </c>
      <c r="S236" s="186">
        <v>2.0740871717796837E-2</v>
      </c>
      <c r="T236" s="186">
        <v>0</v>
      </c>
      <c r="U236" s="186">
        <v>0</v>
      </c>
      <c r="V236" s="186">
        <v>5.7342410043320663E-2</v>
      </c>
      <c r="W236" s="186">
        <v>0</v>
      </c>
      <c r="X236" s="186">
        <v>0</v>
      </c>
      <c r="Y236" s="403">
        <v>7.8083281761117507E-2</v>
      </c>
      <c r="Z236" s="186">
        <v>0</v>
      </c>
      <c r="AA236" s="186">
        <v>0</v>
      </c>
      <c r="AB236" s="186">
        <v>0.92191671823888255</v>
      </c>
      <c r="AC236" s="408">
        <v>0.92191671823888255</v>
      </c>
    </row>
    <row r="237" spans="1:29" ht="15.75" thickBot="1" x14ac:dyDescent="0.3">
      <c r="A237" s="237"/>
      <c r="B237" s="210"/>
      <c r="C237" s="187"/>
      <c r="D237" s="187"/>
      <c r="E237" s="187"/>
      <c r="F237" s="187"/>
      <c r="G237" s="187"/>
      <c r="H237" s="187"/>
      <c r="I237" s="187"/>
      <c r="J237" s="187"/>
      <c r="K237" s="187"/>
      <c r="L237" s="187"/>
      <c r="M237" s="187"/>
      <c r="N237" s="187"/>
      <c r="O237" s="187"/>
      <c r="P237" s="187"/>
      <c r="Q237" s="187"/>
      <c r="R237" s="187"/>
      <c r="S237" s="187"/>
      <c r="T237" s="187"/>
      <c r="U237" s="187"/>
      <c r="V237" s="187"/>
      <c r="W237" s="187"/>
      <c r="X237" s="165" t="s">
        <v>267</v>
      </c>
      <c r="Y237" s="166">
        <f>SUM(Y216:Y236)/21</f>
        <v>0.24965869076564218</v>
      </c>
      <c r="Z237" s="187"/>
      <c r="AA237" s="187"/>
      <c r="AB237" s="187"/>
      <c r="AC237" s="190"/>
    </row>
    <row r="238" spans="1:29" s="151" customFormat="1" ht="15.75" thickBot="1" x14ac:dyDescent="0.3">
      <c r="A238" s="211"/>
      <c r="B238" s="211"/>
      <c r="C238" s="188"/>
      <c r="D238" s="188"/>
      <c r="E238" s="188"/>
      <c r="F238" s="188"/>
      <c r="G238" s="188"/>
      <c r="H238" s="188"/>
      <c r="I238" s="188"/>
      <c r="J238" s="188"/>
      <c r="K238" s="188"/>
      <c r="L238" s="188"/>
      <c r="M238" s="188"/>
      <c r="N238" s="188"/>
      <c r="O238" s="188"/>
      <c r="P238" s="188"/>
      <c r="Q238" s="188"/>
      <c r="R238" s="188"/>
      <c r="S238" s="188"/>
      <c r="T238" s="188"/>
      <c r="U238" s="188"/>
      <c r="V238" s="188"/>
      <c r="W238" s="188"/>
      <c r="X238" s="189"/>
      <c r="Y238" s="188"/>
      <c r="Z238" s="188"/>
      <c r="AA238" s="188"/>
      <c r="AB238" s="188"/>
      <c r="AC238" s="188"/>
    </row>
    <row r="239" spans="1:29" s="40" customFormat="1" ht="15.75" thickBot="1" x14ac:dyDescent="0.3">
      <c r="A239" s="238"/>
      <c r="B239" s="212"/>
      <c r="C239" s="41" t="s">
        <v>257</v>
      </c>
      <c r="D239" s="327">
        <f>SUM(D5:D236)</f>
        <v>3728428</v>
      </c>
      <c r="E239" s="327">
        <f>SUM(E5:E236)</f>
        <v>1237737</v>
      </c>
      <c r="F239" s="327">
        <f>SUM(F5:F236)</f>
        <v>133843</v>
      </c>
      <c r="G239" s="327">
        <f>SUM(G5:G236)</f>
        <v>12610086</v>
      </c>
      <c r="H239" s="327">
        <f>SUM(H5:H236)</f>
        <v>12665687.750000004</v>
      </c>
      <c r="I239" s="328"/>
      <c r="J239" s="328">
        <f>SUM(J5:J236)</f>
        <v>4897709.4499999937</v>
      </c>
      <c r="K239" s="328"/>
      <c r="L239" s="328"/>
      <c r="M239" s="328">
        <f>SUM(M5:M236)</f>
        <v>2059115.9300000013</v>
      </c>
      <c r="N239" s="328"/>
      <c r="O239" s="328"/>
      <c r="P239" s="328">
        <f>SUM(P5:P236)</f>
        <v>2838593.52</v>
      </c>
      <c r="Q239" s="328"/>
      <c r="R239" s="328"/>
      <c r="S239" s="328"/>
      <c r="T239" s="328"/>
      <c r="U239" s="328"/>
      <c r="V239" s="328"/>
      <c r="W239" s="328"/>
      <c r="X239" s="328"/>
      <c r="Y239" s="169">
        <f>M239/J239</f>
        <v>0.4204242720033145</v>
      </c>
      <c r="Z239" s="328"/>
      <c r="AA239" s="328"/>
      <c r="AB239" s="328"/>
      <c r="AC239" s="170">
        <f>P239/J239</f>
        <v>0.579575727996687</v>
      </c>
    </row>
    <row r="242" spans="1:29" s="144" customFormat="1" ht="15" customHeight="1" x14ac:dyDescent="0.25">
      <c r="A242" s="30"/>
      <c r="B242" s="414" t="s">
        <v>274</v>
      </c>
      <c r="C242" s="415"/>
      <c r="D242" s="415"/>
      <c r="E242" s="415"/>
      <c r="F242" s="415"/>
      <c r="G242" s="415"/>
      <c r="H242" s="415"/>
      <c r="I242" s="415"/>
      <c r="J242" s="415"/>
      <c r="K242" s="415"/>
      <c r="L242" s="415"/>
      <c r="M242" s="415"/>
      <c r="N242" s="415"/>
      <c r="O242" s="415"/>
      <c r="P242" s="415"/>
      <c r="Q242" s="415"/>
      <c r="R242" s="415"/>
      <c r="S242" s="416"/>
      <c r="T242" s="329"/>
      <c r="U242" s="329"/>
      <c r="V242" s="329"/>
      <c r="W242" s="329"/>
      <c r="X242" s="330"/>
      <c r="Y242" s="331"/>
      <c r="Z242" s="331"/>
      <c r="AA242" s="329"/>
      <c r="AB242" s="329"/>
    </row>
    <row r="243" spans="1:29" s="144" customFormat="1" ht="15.75" x14ac:dyDescent="0.25">
      <c r="A243" s="199"/>
      <c r="B243" s="414" t="s">
        <v>268</v>
      </c>
      <c r="C243" s="417"/>
      <c r="D243" s="417"/>
      <c r="E243" s="417"/>
      <c r="F243" s="417"/>
      <c r="G243" s="417"/>
      <c r="H243" s="417"/>
      <c r="I243" s="417"/>
      <c r="J243" s="417"/>
      <c r="K243" s="417"/>
      <c r="L243" s="417"/>
      <c r="M243" s="417"/>
      <c r="N243" s="417"/>
      <c r="O243" s="417"/>
      <c r="P243" s="417"/>
      <c r="Q243" s="417"/>
      <c r="R243" s="417"/>
      <c r="S243" s="418"/>
      <c r="T243" s="143"/>
      <c r="U243" s="143"/>
      <c r="V243" s="143"/>
      <c r="W243" s="143"/>
      <c r="X243" s="142"/>
      <c r="Y243" s="142"/>
      <c r="Z243" s="142"/>
      <c r="AA243" s="143"/>
      <c r="AB243" s="189"/>
      <c r="AC243" s="191"/>
    </row>
    <row r="244" spans="1:29" s="141" customFormat="1" ht="16.5" x14ac:dyDescent="0.25">
      <c r="A244" s="30"/>
      <c r="B244" s="332" t="s">
        <v>269</v>
      </c>
      <c r="G244" s="333"/>
      <c r="I244" s="334"/>
      <c r="J244" s="334"/>
      <c r="K244" s="334"/>
      <c r="L244" s="335"/>
      <c r="M244" s="334"/>
      <c r="N244" s="335"/>
      <c r="O244" s="335"/>
      <c r="P244" s="334"/>
      <c r="Q244" s="336"/>
      <c r="R244" s="337"/>
      <c r="S244" s="338"/>
      <c r="T244" s="339"/>
      <c r="U244" s="339"/>
      <c r="V244" s="339"/>
      <c r="W244" s="339"/>
      <c r="X244" s="340"/>
      <c r="Y244" s="339"/>
      <c r="Z244" s="341"/>
      <c r="AA244" s="341"/>
      <c r="AB244" s="339"/>
    </row>
    <row r="245" spans="1:29" s="144" customFormat="1" x14ac:dyDescent="0.25">
      <c r="A245" s="30"/>
      <c r="B245" s="419" t="s">
        <v>270</v>
      </c>
      <c r="C245" s="420"/>
      <c r="D245" s="420"/>
      <c r="E245" s="420"/>
      <c r="F245" s="420"/>
      <c r="G245" s="420"/>
      <c r="H245" s="420"/>
      <c r="I245" s="420"/>
      <c r="J245" s="421"/>
      <c r="K245" s="421"/>
      <c r="L245" s="421"/>
      <c r="M245" s="421"/>
      <c r="N245" s="421"/>
      <c r="O245" s="342"/>
      <c r="P245" s="342"/>
      <c r="Q245" s="343"/>
      <c r="T245" s="329"/>
      <c r="U245" s="329"/>
      <c r="V245" s="329"/>
      <c r="W245" s="329"/>
      <c r="X245" s="330"/>
      <c r="Y245" s="331"/>
      <c r="Z245" s="331"/>
      <c r="AA245" s="329"/>
      <c r="AB245" s="329"/>
    </row>
    <row r="246" spans="1:29" s="144" customFormat="1" ht="16.5" x14ac:dyDescent="0.25">
      <c r="A246" s="30"/>
      <c r="B246" s="332" t="s">
        <v>271</v>
      </c>
      <c r="G246" s="326"/>
      <c r="I246" s="344"/>
      <c r="J246" s="344"/>
      <c r="K246" s="344"/>
      <c r="L246" s="342"/>
      <c r="M246" s="344"/>
      <c r="N246" s="342"/>
      <c r="O246" s="342"/>
      <c r="P246" s="344"/>
      <c r="Q246" s="343"/>
      <c r="R246" s="345"/>
      <c r="S246" s="346"/>
      <c r="T246" s="347" t="s">
        <v>273</v>
      </c>
      <c r="U246" s="347"/>
      <c r="V246" s="347"/>
      <c r="W246" s="347"/>
      <c r="X246" s="348"/>
      <c r="Y246" s="347"/>
      <c r="Z246" s="349"/>
      <c r="AA246" s="349"/>
      <c r="AB246" s="347"/>
    </row>
    <row r="247" spans="1:29" s="151" customFormat="1" ht="16.5" x14ac:dyDescent="0.25">
      <c r="B247" s="350" t="s">
        <v>272</v>
      </c>
      <c r="I247" s="351"/>
      <c r="J247" s="351"/>
      <c r="K247" s="351"/>
      <c r="L247" s="351"/>
      <c r="M247" s="351"/>
      <c r="N247" s="351"/>
      <c r="O247" s="351"/>
      <c r="P247" s="351"/>
    </row>
  </sheetData>
  <mergeCells count="14">
    <mergeCell ref="B242:S242"/>
    <mergeCell ref="B243:S243"/>
    <mergeCell ref="B245:N245"/>
    <mergeCell ref="Z1:AC1"/>
    <mergeCell ref="C1:C3"/>
    <mergeCell ref="D1:D3"/>
    <mergeCell ref="M1:O2"/>
    <mergeCell ref="P1:R2"/>
    <mergeCell ref="S1:Y1"/>
    <mergeCell ref="E1:E3"/>
    <mergeCell ref="F1:F3"/>
    <mergeCell ref="G1:G3"/>
    <mergeCell ref="H1:I3"/>
    <mergeCell ref="J1:L2"/>
  </mergeCells>
  <conditionalFormatting sqref="K242:K246">
    <cfRule type="cellIs" dxfId="2" priority="4" stopIfTrue="1" operator="greaterThan">
      <formula>450</formula>
    </cfRule>
  </conditionalFormatting>
  <conditionalFormatting sqref="K243:K246">
    <cfRule type="cellIs" dxfId="1" priority="2" stopIfTrue="1" operator="greaterThan">
      <formula>450</formula>
    </cfRule>
  </conditionalFormatting>
  <conditionalFormatting sqref="K243">
    <cfRule type="cellIs" dxfId="0" priority="1" stopIfTrue="1" operator="greaterThan">
      <formula>450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rlance</dc:creator>
  <cp:lastModifiedBy>Maria Constantinou</cp:lastModifiedBy>
  <dcterms:created xsi:type="dcterms:W3CDTF">2009-11-04T20:09:29Z</dcterms:created>
  <dcterms:modified xsi:type="dcterms:W3CDTF">2016-07-07T13:57:58Z</dcterms:modified>
</cp:coreProperties>
</file>