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5" yWindow="1155" windowWidth="19320" windowHeight="10425"/>
  </bookViews>
  <sheets>
    <sheet name="GAP 2010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42" i="1" l="1"/>
  <c r="N242" i="1" s="1"/>
  <c r="K242" i="1" l="1"/>
  <c r="Q242" i="1"/>
  <c r="P246" i="1" l="1"/>
  <c r="M246" i="1"/>
  <c r="J246" i="1"/>
  <c r="G246" i="1"/>
  <c r="F246" i="1"/>
  <c r="E246" i="1"/>
  <c r="D246" i="1"/>
  <c r="Y244" i="1"/>
  <c r="H243" i="1"/>
  <c r="Q243" i="1" s="1"/>
  <c r="H241" i="1"/>
  <c r="Q241" i="1" s="1"/>
  <c r="H240" i="1"/>
  <c r="Q240" i="1" s="1"/>
  <c r="H239" i="1"/>
  <c r="Q239" i="1" s="1"/>
  <c r="H238" i="1"/>
  <c r="Q238" i="1" s="1"/>
  <c r="H237" i="1"/>
  <c r="Q237" i="1" s="1"/>
  <c r="H236" i="1"/>
  <c r="Q236" i="1" s="1"/>
  <c r="H235" i="1"/>
  <c r="Q235" i="1" s="1"/>
  <c r="H234" i="1"/>
  <c r="Q234" i="1" s="1"/>
  <c r="H233" i="1"/>
  <c r="Q233" i="1" s="1"/>
  <c r="H232" i="1"/>
  <c r="Q232" i="1" s="1"/>
  <c r="H231" i="1"/>
  <c r="Q231" i="1" s="1"/>
  <c r="H230" i="1"/>
  <c r="Q230" i="1" s="1"/>
  <c r="H229" i="1"/>
  <c r="Q229" i="1" s="1"/>
  <c r="H228" i="1"/>
  <c r="Q228" i="1" s="1"/>
  <c r="H227" i="1"/>
  <c r="Q227" i="1" s="1"/>
  <c r="H226" i="1"/>
  <c r="Q226" i="1" s="1"/>
  <c r="H225" i="1"/>
  <c r="Q225" i="1" s="1"/>
  <c r="H224" i="1"/>
  <c r="Q224" i="1" s="1"/>
  <c r="H223" i="1"/>
  <c r="Q223" i="1" s="1"/>
  <c r="H222" i="1"/>
  <c r="Q222" i="1" s="1"/>
  <c r="Y220" i="1"/>
  <c r="H219" i="1"/>
  <c r="N219" i="1" s="1"/>
  <c r="H218" i="1"/>
  <c r="N218" i="1" s="1"/>
  <c r="H217" i="1"/>
  <c r="N217" i="1" s="1"/>
  <c r="H216" i="1"/>
  <c r="N216" i="1" s="1"/>
  <c r="H215" i="1"/>
  <c r="N215" i="1" s="1"/>
  <c r="H214" i="1"/>
  <c r="N214" i="1" s="1"/>
  <c r="H213" i="1"/>
  <c r="N213" i="1" s="1"/>
  <c r="H212" i="1"/>
  <c r="N212" i="1" s="1"/>
  <c r="H211" i="1"/>
  <c r="N211" i="1" s="1"/>
  <c r="H210" i="1"/>
  <c r="N210" i="1" s="1"/>
  <c r="H209" i="1"/>
  <c r="N209" i="1" s="1"/>
  <c r="H208" i="1"/>
  <c r="N208" i="1" s="1"/>
  <c r="H207" i="1"/>
  <c r="N207" i="1" s="1"/>
  <c r="H206" i="1"/>
  <c r="N206" i="1" s="1"/>
  <c r="H205" i="1"/>
  <c r="N205" i="1" s="1"/>
  <c r="H204" i="1"/>
  <c r="N204" i="1" s="1"/>
  <c r="H203" i="1"/>
  <c r="N203" i="1" s="1"/>
  <c r="H202" i="1"/>
  <c r="N202" i="1" s="1"/>
  <c r="H201" i="1"/>
  <c r="N201" i="1" s="1"/>
  <c r="H200" i="1"/>
  <c r="N200" i="1" s="1"/>
  <c r="H199" i="1"/>
  <c r="N199" i="1" s="1"/>
  <c r="H198" i="1"/>
  <c r="N198" i="1" s="1"/>
  <c r="H197" i="1"/>
  <c r="N197" i="1" s="1"/>
  <c r="H196" i="1"/>
  <c r="N196" i="1" s="1"/>
  <c r="H195" i="1"/>
  <c r="N195" i="1" s="1"/>
  <c r="H194" i="1"/>
  <c r="N194" i="1" s="1"/>
  <c r="H193" i="1"/>
  <c r="N193" i="1" s="1"/>
  <c r="H192" i="1"/>
  <c r="N192" i="1" s="1"/>
  <c r="H191" i="1"/>
  <c r="N191" i="1" s="1"/>
  <c r="H190" i="1"/>
  <c r="N190" i="1" s="1"/>
  <c r="H189" i="1"/>
  <c r="N189" i="1" s="1"/>
  <c r="H188" i="1"/>
  <c r="N188" i="1" s="1"/>
  <c r="H187" i="1"/>
  <c r="N187" i="1" s="1"/>
  <c r="H186" i="1"/>
  <c r="N186" i="1" s="1"/>
  <c r="H185" i="1"/>
  <c r="N185" i="1" s="1"/>
  <c r="H184" i="1"/>
  <c r="N184" i="1" s="1"/>
  <c r="H183" i="1"/>
  <c r="N183" i="1" s="1"/>
  <c r="Y181" i="1"/>
  <c r="H180" i="1"/>
  <c r="Q180" i="1" s="1"/>
  <c r="H179" i="1"/>
  <c r="Q179" i="1" s="1"/>
  <c r="H178" i="1"/>
  <c r="Q178" i="1" s="1"/>
  <c r="H177" i="1"/>
  <c r="Q177" i="1" s="1"/>
  <c r="H176" i="1"/>
  <c r="Q176" i="1" s="1"/>
  <c r="H175" i="1"/>
  <c r="Q175" i="1" s="1"/>
  <c r="H174" i="1"/>
  <c r="Q174" i="1" s="1"/>
  <c r="H173" i="1"/>
  <c r="Q173" i="1" s="1"/>
  <c r="H172" i="1"/>
  <c r="Q172" i="1" s="1"/>
  <c r="H171" i="1"/>
  <c r="Q171" i="1" s="1"/>
  <c r="H170" i="1"/>
  <c r="Q170" i="1" s="1"/>
  <c r="H169" i="1"/>
  <c r="Q169" i="1" s="1"/>
  <c r="H168" i="1"/>
  <c r="Q168" i="1" s="1"/>
  <c r="H167" i="1"/>
  <c r="Q167" i="1" s="1"/>
  <c r="H166" i="1"/>
  <c r="Q166" i="1" s="1"/>
  <c r="H165" i="1"/>
  <c r="Q165" i="1" s="1"/>
  <c r="H164" i="1"/>
  <c r="Q164" i="1" s="1"/>
  <c r="H163" i="1"/>
  <c r="Q163" i="1" s="1"/>
  <c r="H162" i="1"/>
  <c r="Q162" i="1" s="1"/>
  <c r="H161" i="1"/>
  <c r="Q161" i="1" s="1"/>
  <c r="H160" i="1"/>
  <c r="Q160" i="1" s="1"/>
  <c r="H159" i="1"/>
  <c r="Q159" i="1" s="1"/>
  <c r="H158" i="1"/>
  <c r="Q158" i="1" s="1"/>
  <c r="H157" i="1"/>
  <c r="Q157" i="1" s="1"/>
  <c r="H156" i="1"/>
  <c r="Q156" i="1" s="1"/>
  <c r="H155" i="1"/>
  <c r="Q155" i="1" s="1"/>
  <c r="H154" i="1"/>
  <c r="Q154" i="1" s="1"/>
  <c r="H153" i="1"/>
  <c r="Q153" i="1" s="1"/>
  <c r="H152" i="1"/>
  <c r="Q152" i="1" s="1"/>
  <c r="H151" i="1"/>
  <c r="Q151" i="1" s="1"/>
  <c r="H150" i="1"/>
  <c r="Q150" i="1" s="1"/>
  <c r="H149" i="1"/>
  <c r="Q149" i="1" s="1"/>
  <c r="H148" i="1"/>
  <c r="Q148" i="1" s="1"/>
  <c r="H147" i="1"/>
  <c r="Q147" i="1" s="1"/>
  <c r="H146" i="1"/>
  <c r="Q146" i="1" s="1"/>
  <c r="H145" i="1"/>
  <c r="Q145" i="1" s="1"/>
  <c r="H144" i="1"/>
  <c r="Q144" i="1" s="1"/>
  <c r="H143" i="1"/>
  <c r="Q143" i="1" s="1"/>
  <c r="H142" i="1"/>
  <c r="Q142" i="1" s="1"/>
  <c r="H141" i="1"/>
  <c r="Q141" i="1" s="1"/>
  <c r="H140" i="1"/>
  <c r="Q140" i="1" s="1"/>
  <c r="H139" i="1"/>
  <c r="Q139" i="1" s="1"/>
  <c r="H138" i="1"/>
  <c r="Q138" i="1" s="1"/>
  <c r="H137" i="1"/>
  <c r="Q137" i="1" s="1"/>
  <c r="H136" i="1"/>
  <c r="Q136" i="1" s="1"/>
  <c r="H135" i="1"/>
  <c r="Q135" i="1" s="1"/>
  <c r="H134" i="1"/>
  <c r="Q134" i="1" s="1"/>
  <c r="H133" i="1"/>
  <c r="Q133" i="1" s="1"/>
  <c r="H132" i="1"/>
  <c r="Q132" i="1" s="1"/>
  <c r="H131" i="1"/>
  <c r="Q131" i="1" s="1"/>
  <c r="H130" i="1"/>
  <c r="Q130" i="1" s="1"/>
  <c r="H129" i="1"/>
  <c r="Q129" i="1" s="1"/>
  <c r="H128" i="1"/>
  <c r="Q128" i="1" s="1"/>
  <c r="H127" i="1"/>
  <c r="Q127" i="1" s="1"/>
  <c r="H126" i="1"/>
  <c r="Q126" i="1" s="1"/>
  <c r="H125" i="1"/>
  <c r="Q125" i="1" s="1"/>
  <c r="H124" i="1"/>
  <c r="Q124" i="1" s="1"/>
  <c r="H123" i="1"/>
  <c r="Q123" i="1" s="1"/>
  <c r="H122" i="1"/>
  <c r="Q122" i="1" s="1"/>
  <c r="H121" i="1"/>
  <c r="Q121" i="1" s="1"/>
  <c r="H120" i="1"/>
  <c r="Q120" i="1" s="1"/>
  <c r="H119" i="1"/>
  <c r="Q119" i="1" s="1"/>
  <c r="H118" i="1"/>
  <c r="Q118" i="1" s="1"/>
  <c r="H117" i="1"/>
  <c r="Q117" i="1" s="1"/>
  <c r="H116" i="1"/>
  <c r="Q116" i="1" s="1"/>
  <c r="H115" i="1"/>
  <c r="Q115" i="1" s="1"/>
  <c r="H114" i="1"/>
  <c r="Q114" i="1" s="1"/>
  <c r="H113" i="1"/>
  <c r="Q113" i="1" s="1"/>
  <c r="H112" i="1"/>
  <c r="Q112" i="1" s="1"/>
  <c r="H111" i="1"/>
  <c r="Q111" i="1" s="1"/>
  <c r="H110" i="1"/>
  <c r="Q110" i="1" s="1"/>
  <c r="H109" i="1"/>
  <c r="Q109" i="1" s="1"/>
  <c r="H108" i="1"/>
  <c r="Q108" i="1" s="1"/>
  <c r="H107" i="1"/>
  <c r="Q107" i="1" s="1"/>
  <c r="H106" i="1"/>
  <c r="Q106" i="1" s="1"/>
  <c r="Y104" i="1"/>
  <c r="H103" i="1"/>
  <c r="N103" i="1" s="1"/>
  <c r="H102" i="1"/>
  <c r="N102" i="1" s="1"/>
  <c r="H101" i="1"/>
  <c r="N101" i="1" s="1"/>
  <c r="H100" i="1"/>
  <c r="N100" i="1" s="1"/>
  <c r="H99" i="1"/>
  <c r="N99" i="1" s="1"/>
  <c r="H98" i="1"/>
  <c r="N98" i="1" s="1"/>
  <c r="H97" i="1"/>
  <c r="N97" i="1" s="1"/>
  <c r="H96" i="1"/>
  <c r="N96" i="1" s="1"/>
  <c r="H95" i="1"/>
  <c r="N95" i="1" s="1"/>
  <c r="H94" i="1"/>
  <c r="N94" i="1" s="1"/>
  <c r="H93" i="1"/>
  <c r="N93" i="1" s="1"/>
  <c r="H92" i="1"/>
  <c r="N92" i="1" s="1"/>
  <c r="H91" i="1"/>
  <c r="N91" i="1" s="1"/>
  <c r="H90" i="1"/>
  <c r="N90" i="1" s="1"/>
  <c r="H89" i="1"/>
  <c r="N89" i="1" s="1"/>
  <c r="H88" i="1"/>
  <c r="N88" i="1" s="1"/>
  <c r="H87" i="1"/>
  <c r="N87" i="1" s="1"/>
  <c r="H86" i="1"/>
  <c r="N86" i="1" s="1"/>
  <c r="H85" i="1"/>
  <c r="N85" i="1" s="1"/>
  <c r="H84" i="1"/>
  <c r="N84" i="1" s="1"/>
  <c r="H83" i="1"/>
  <c r="N83" i="1" s="1"/>
  <c r="H82" i="1"/>
  <c r="N82" i="1" s="1"/>
  <c r="H81" i="1"/>
  <c r="N81" i="1" s="1"/>
  <c r="H80" i="1"/>
  <c r="N80" i="1" s="1"/>
  <c r="H79" i="1"/>
  <c r="N79" i="1" s="1"/>
  <c r="H78" i="1"/>
  <c r="N78" i="1" s="1"/>
  <c r="H77" i="1"/>
  <c r="N77" i="1" s="1"/>
  <c r="H76" i="1"/>
  <c r="N76" i="1" s="1"/>
  <c r="H75" i="1"/>
  <c r="N75" i="1" s="1"/>
  <c r="H74" i="1"/>
  <c r="N74" i="1" s="1"/>
  <c r="H73" i="1"/>
  <c r="N73" i="1" s="1"/>
  <c r="H72" i="1"/>
  <c r="N72" i="1" s="1"/>
  <c r="H71" i="1"/>
  <c r="N71" i="1" s="1"/>
  <c r="Y69" i="1"/>
  <c r="H68" i="1"/>
  <c r="N68" i="1" s="1"/>
  <c r="H67" i="1"/>
  <c r="N67" i="1" s="1"/>
  <c r="H66" i="1"/>
  <c r="N66" i="1" s="1"/>
  <c r="H65" i="1"/>
  <c r="N65" i="1" s="1"/>
  <c r="H64" i="1"/>
  <c r="N64" i="1" s="1"/>
  <c r="H63" i="1"/>
  <c r="N63" i="1" s="1"/>
  <c r="H62" i="1"/>
  <c r="N62" i="1" s="1"/>
  <c r="H61" i="1"/>
  <c r="N61" i="1" s="1"/>
  <c r="H60" i="1"/>
  <c r="N60" i="1" s="1"/>
  <c r="H59" i="1"/>
  <c r="N59" i="1" s="1"/>
  <c r="H58" i="1"/>
  <c r="N58" i="1" s="1"/>
  <c r="H57" i="1"/>
  <c r="N57" i="1" s="1"/>
  <c r="H56" i="1"/>
  <c r="N56" i="1" s="1"/>
  <c r="H55" i="1"/>
  <c r="N55" i="1" s="1"/>
  <c r="H54" i="1"/>
  <c r="N54" i="1" s="1"/>
  <c r="H53" i="1"/>
  <c r="N53" i="1" s="1"/>
  <c r="H52" i="1"/>
  <c r="N52" i="1" s="1"/>
  <c r="H51" i="1"/>
  <c r="N51" i="1" s="1"/>
  <c r="H50" i="1"/>
  <c r="N50" i="1" s="1"/>
  <c r="H49" i="1"/>
  <c r="N49" i="1" s="1"/>
  <c r="H48" i="1"/>
  <c r="N48" i="1" s="1"/>
  <c r="H47" i="1"/>
  <c r="N47" i="1" s="1"/>
  <c r="H46" i="1"/>
  <c r="N46" i="1" s="1"/>
  <c r="Y44" i="1"/>
  <c r="H43" i="1"/>
  <c r="N43" i="1" s="1"/>
  <c r="H42" i="1"/>
  <c r="N42" i="1" s="1"/>
  <c r="H41" i="1"/>
  <c r="N41" i="1" s="1"/>
  <c r="H40" i="1"/>
  <c r="N40" i="1" s="1"/>
  <c r="H39" i="1"/>
  <c r="N39" i="1" s="1"/>
  <c r="H38" i="1"/>
  <c r="N38" i="1" s="1"/>
  <c r="H37" i="1"/>
  <c r="N37" i="1" s="1"/>
  <c r="H36" i="1"/>
  <c r="N36" i="1" s="1"/>
  <c r="H35" i="1"/>
  <c r="N35" i="1" s="1"/>
  <c r="H34" i="1"/>
  <c r="N34" i="1" s="1"/>
  <c r="H33" i="1"/>
  <c r="N33" i="1" s="1"/>
  <c r="H32" i="1"/>
  <c r="N32" i="1" s="1"/>
  <c r="H31" i="1"/>
  <c r="N31" i="1" s="1"/>
  <c r="H30" i="1"/>
  <c r="N30" i="1" s="1"/>
  <c r="Y28" i="1"/>
  <c r="H27" i="1"/>
  <c r="N27" i="1" s="1"/>
  <c r="H26" i="1"/>
  <c r="N26" i="1" s="1"/>
  <c r="H25" i="1"/>
  <c r="N25" i="1" s="1"/>
  <c r="H24" i="1"/>
  <c r="N24" i="1" s="1"/>
  <c r="H23" i="1"/>
  <c r="N23" i="1" s="1"/>
  <c r="H22" i="1"/>
  <c r="N22" i="1" s="1"/>
  <c r="H21" i="1"/>
  <c r="N21" i="1" s="1"/>
  <c r="Y19" i="1"/>
  <c r="H18" i="1"/>
  <c r="N18" i="1" s="1"/>
  <c r="H17" i="1"/>
  <c r="N17" i="1" s="1"/>
  <c r="H16" i="1"/>
  <c r="N16" i="1" s="1"/>
  <c r="H15" i="1"/>
  <c r="N15" i="1" s="1"/>
  <c r="H14" i="1"/>
  <c r="N14" i="1" s="1"/>
  <c r="H13" i="1"/>
  <c r="N13" i="1" s="1"/>
  <c r="Y11" i="1"/>
  <c r="H10" i="1"/>
  <c r="N10" i="1" s="1"/>
  <c r="H9" i="1"/>
  <c r="N9" i="1" s="1"/>
  <c r="H8" i="1"/>
  <c r="N8" i="1" s="1"/>
  <c r="H7" i="1"/>
  <c r="N7" i="1" s="1"/>
  <c r="H6" i="1"/>
  <c r="N6" i="1" s="1"/>
  <c r="H5" i="1"/>
  <c r="K189" i="1" l="1"/>
  <c r="K60" i="1"/>
  <c r="K26" i="1"/>
  <c r="K89" i="1"/>
  <c r="K205" i="1"/>
  <c r="K8" i="1"/>
  <c r="K52" i="1"/>
  <c r="K68" i="1"/>
  <c r="K97" i="1"/>
  <c r="K197" i="1"/>
  <c r="K213" i="1"/>
  <c r="K22" i="1"/>
  <c r="K48" i="1"/>
  <c r="K56" i="1"/>
  <c r="K64" i="1"/>
  <c r="K85" i="1"/>
  <c r="K93" i="1"/>
  <c r="K101" i="1"/>
  <c r="K185" i="1"/>
  <c r="K193" i="1"/>
  <c r="K201" i="1"/>
  <c r="K209" i="1"/>
  <c r="K217" i="1"/>
  <c r="H246" i="1"/>
  <c r="K6" i="1"/>
  <c r="K10" i="1"/>
  <c r="K24" i="1"/>
  <c r="K46" i="1"/>
  <c r="K50" i="1"/>
  <c r="K54" i="1"/>
  <c r="K58" i="1"/>
  <c r="K62" i="1"/>
  <c r="K66" i="1"/>
  <c r="K83" i="1"/>
  <c r="K87" i="1"/>
  <c r="K91" i="1"/>
  <c r="K95" i="1"/>
  <c r="K99" i="1"/>
  <c r="K103" i="1"/>
  <c r="K183" i="1"/>
  <c r="K187" i="1"/>
  <c r="K191" i="1"/>
  <c r="K195" i="1"/>
  <c r="K199" i="1"/>
  <c r="K203" i="1"/>
  <c r="K207" i="1"/>
  <c r="K211" i="1"/>
  <c r="K215" i="1"/>
  <c r="K219" i="1"/>
  <c r="Q23" i="1"/>
  <c r="Q25" i="1"/>
  <c r="Q27" i="1"/>
  <c r="Q47" i="1"/>
  <c r="Q49" i="1"/>
  <c r="Q51" i="1"/>
  <c r="Q53" i="1"/>
  <c r="Q55" i="1"/>
  <c r="Q57" i="1"/>
  <c r="Q59" i="1"/>
  <c r="Q61" i="1"/>
  <c r="Q63" i="1"/>
  <c r="Q65" i="1"/>
  <c r="Q67" i="1"/>
  <c r="Q82" i="1"/>
  <c r="Q84" i="1"/>
  <c r="Q86" i="1"/>
  <c r="Q88" i="1"/>
  <c r="Q90" i="1"/>
  <c r="Q92" i="1"/>
  <c r="Q94" i="1"/>
  <c r="Q96" i="1"/>
  <c r="Q98" i="1"/>
  <c r="Q100" i="1"/>
  <c r="Q102" i="1"/>
  <c r="Q184" i="1"/>
  <c r="Q186" i="1"/>
  <c r="Q188" i="1"/>
  <c r="Q190" i="1"/>
  <c r="Q192" i="1"/>
  <c r="Q194" i="1"/>
  <c r="Q196" i="1"/>
  <c r="Q198" i="1"/>
  <c r="Q200" i="1"/>
  <c r="Q202" i="1"/>
  <c r="Q204" i="1"/>
  <c r="Q206" i="1"/>
  <c r="Q208" i="1"/>
  <c r="Q210" i="1"/>
  <c r="Q212" i="1"/>
  <c r="Q214" i="1"/>
  <c r="Q216" i="1"/>
  <c r="Q218" i="1"/>
  <c r="Q5" i="1"/>
  <c r="Q7" i="1"/>
  <c r="Q9" i="1"/>
  <c r="Q21" i="1"/>
  <c r="K5" i="1"/>
  <c r="Q6" i="1"/>
  <c r="K7" i="1"/>
  <c r="Q8" i="1"/>
  <c r="K9" i="1"/>
  <c r="Q10" i="1"/>
  <c r="K21" i="1"/>
  <c r="Q22" i="1"/>
  <c r="K23" i="1"/>
  <c r="Q24" i="1"/>
  <c r="K25" i="1"/>
  <c r="Q26" i="1"/>
  <c r="K27" i="1"/>
  <c r="Q46" i="1"/>
  <c r="K47" i="1"/>
  <c r="Q48" i="1"/>
  <c r="K49" i="1"/>
  <c r="Q50" i="1"/>
  <c r="K51" i="1"/>
  <c r="Q52" i="1"/>
  <c r="K53" i="1"/>
  <c r="Q54" i="1"/>
  <c r="K55" i="1"/>
  <c r="Q56" i="1"/>
  <c r="K57" i="1"/>
  <c r="Q58" i="1"/>
  <c r="K59" i="1"/>
  <c r="Q60" i="1"/>
  <c r="K61" i="1"/>
  <c r="Q62" i="1"/>
  <c r="K63" i="1"/>
  <c r="Q64" i="1"/>
  <c r="K65" i="1"/>
  <c r="Q66" i="1"/>
  <c r="K67" i="1"/>
  <c r="Q68" i="1"/>
  <c r="K82" i="1"/>
  <c r="Q83" i="1"/>
  <c r="K84" i="1"/>
  <c r="Q85" i="1"/>
  <c r="K86" i="1"/>
  <c r="Q87" i="1"/>
  <c r="K88" i="1"/>
  <c r="Q89" i="1"/>
  <c r="K90" i="1"/>
  <c r="Q91" i="1"/>
  <c r="K92" i="1"/>
  <c r="Q93" i="1"/>
  <c r="K94" i="1"/>
  <c r="Q95" i="1"/>
  <c r="K96" i="1"/>
  <c r="Q97" i="1"/>
  <c r="K98" i="1"/>
  <c r="Q99" i="1"/>
  <c r="K100" i="1"/>
  <c r="Q101" i="1"/>
  <c r="K102" i="1"/>
  <c r="Q103" i="1"/>
  <c r="Q183" i="1"/>
  <c r="K184" i="1"/>
  <c r="Q185" i="1"/>
  <c r="K186" i="1"/>
  <c r="Q187" i="1"/>
  <c r="K188" i="1"/>
  <c r="Q189" i="1"/>
  <c r="K190" i="1"/>
  <c r="Q191" i="1"/>
  <c r="K192" i="1"/>
  <c r="Q193" i="1"/>
  <c r="K194" i="1"/>
  <c r="Q195" i="1"/>
  <c r="K196" i="1"/>
  <c r="Q197" i="1"/>
  <c r="K198" i="1"/>
  <c r="Q199" i="1"/>
  <c r="K200" i="1"/>
  <c r="Q201" i="1"/>
  <c r="K202" i="1"/>
  <c r="Q203" i="1"/>
  <c r="K204" i="1"/>
  <c r="Q205" i="1"/>
  <c r="K206" i="1"/>
  <c r="Q207" i="1"/>
  <c r="K208" i="1"/>
  <c r="Q209" i="1"/>
  <c r="K210" i="1"/>
  <c r="Q211" i="1"/>
  <c r="K212" i="1"/>
  <c r="Q213" i="1"/>
  <c r="K214" i="1"/>
  <c r="Q215" i="1"/>
  <c r="K216" i="1"/>
  <c r="Q217" i="1"/>
  <c r="K218" i="1"/>
  <c r="Q219" i="1"/>
  <c r="AC246" i="1"/>
  <c r="Y246" i="1"/>
  <c r="N5" i="1"/>
  <c r="K13" i="1"/>
  <c r="Q13" i="1"/>
  <c r="K14" i="1"/>
  <c r="Q14" i="1"/>
  <c r="K15" i="1"/>
  <c r="Q15" i="1"/>
  <c r="K16" i="1"/>
  <c r="Q16" i="1"/>
  <c r="K17" i="1"/>
  <c r="Q17" i="1"/>
  <c r="K18" i="1"/>
  <c r="Q18" i="1"/>
  <c r="K30" i="1"/>
  <c r="Q30" i="1"/>
  <c r="K31" i="1"/>
  <c r="Q31" i="1"/>
  <c r="K32" i="1"/>
  <c r="Q32" i="1"/>
  <c r="K33" i="1"/>
  <c r="Q33" i="1"/>
  <c r="K34" i="1"/>
  <c r="Q34" i="1"/>
  <c r="K35" i="1"/>
  <c r="Q35" i="1"/>
  <c r="K36" i="1"/>
  <c r="Q36" i="1"/>
  <c r="K37" i="1"/>
  <c r="Q37" i="1"/>
  <c r="K38" i="1"/>
  <c r="Q38" i="1"/>
  <c r="K39" i="1"/>
  <c r="Q39" i="1"/>
  <c r="K40" i="1"/>
  <c r="Q40" i="1"/>
  <c r="K41" i="1"/>
  <c r="Q41" i="1"/>
  <c r="K42" i="1"/>
  <c r="Q42" i="1"/>
  <c r="K43" i="1"/>
  <c r="Q43" i="1"/>
  <c r="K71" i="1"/>
  <c r="Q71" i="1"/>
  <c r="K72" i="1"/>
  <c r="Q72" i="1"/>
  <c r="K73" i="1"/>
  <c r="Q73" i="1"/>
  <c r="K74" i="1"/>
  <c r="Q74" i="1"/>
  <c r="K75" i="1"/>
  <c r="Q75" i="1"/>
  <c r="K76" i="1"/>
  <c r="Q76" i="1"/>
  <c r="K77" i="1"/>
  <c r="Q77" i="1"/>
  <c r="K78" i="1"/>
  <c r="Q78" i="1"/>
  <c r="K79" i="1"/>
  <c r="Q79" i="1"/>
  <c r="K80" i="1"/>
  <c r="Q80" i="1"/>
  <c r="K81" i="1"/>
  <c r="Q81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3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3" i="1"/>
</calcChain>
</file>

<file path=xl/sharedStrings.xml><?xml version="1.0" encoding="utf-8"?>
<sst xmlns="http://schemas.openxmlformats.org/spreadsheetml/2006/main" count="329" uniqueCount="279">
  <si>
    <t>Muni Grouping</t>
  </si>
  <si>
    <t>P.C.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</si>
  <si>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</si>
  <si>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</si>
  <si>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</si>
  <si>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</si>
  <si>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</si>
  <si>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r>
      <t xml:space="preserve">Reported Population + Calculated Seasonal Population   </t>
    </r>
    <r>
      <rPr>
        <b/>
        <sz val="10"/>
        <rFont val="Arial"/>
        <family val="2"/>
      </rPr>
      <t xml:space="preserve">                 </t>
    </r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</si>
  <si>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</si>
  <si>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</si>
  <si>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</si>
  <si>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</si>
  <si>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</si>
  <si>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</si>
  <si>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</si>
  <si>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</si>
  <si>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</si>
  <si>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</si>
  <si>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</si>
  <si>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</si>
  <si>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</si>
  <si>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</si>
  <si>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</si>
  <si>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</si>
  <si>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</si>
  <si>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0"/>
        <rFont val="Arial"/>
        <family val="2"/>
      </rPr>
      <t xml:space="preserve"> </t>
    </r>
  </si>
  <si>
    <t>Kg/Cap</t>
  </si>
  <si>
    <t>%</t>
  </si>
  <si>
    <t>Large Urban</t>
  </si>
  <si>
    <t>HALTON, REGIONAL MUNICIPALITY OF</t>
  </si>
  <si>
    <t>YORK, REGIONAL MUNICIPALITY OF</t>
  </si>
  <si>
    <t>HAMILTON, CITY OF</t>
  </si>
  <si>
    <t>TORONTO, CITY OF</t>
  </si>
  <si>
    <t>PEEL, REGIONAL MUNICIPALITY OF</t>
  </si>
  <si>
    <t>LONDON, CITY OF</t>
  </si>
  <si>
    <t>Average&gt;</t>
  </si>
  <si>
    <t>Urban Regional</t>
  </si>
  <si>
    <t>SIMCOE, COUNTY OF</t>
  </si>
  <si>
    <t>DURHAM, REGIONAL MUNICIPALITY OF</t>
  </si>
  <si>
    <t>WATERLOO, REGIONAL MUNICIPALITY OF</t>
  </si>
  <si>
    <t>NIAGARA, REGIONAL MUNICIPALITY OF</t>
  </si>
  <si>
    <t>OTTAWA, CITY OF</t>
  </si>
  <si>
    <t>ESSEX-WINDSOR SOLID WASTE AUTHORITY</t>
  </si>
  <si>
    <t>Medium Urban</t>
  </si>
  <si>
    <t>PETERBOROUGH, CITY OF</t>
  </si>
  <si>
    <t>BARRIE, CITY OF</t>
  </si>
  <si>
    <t>GUELPH, CITY OF</t>
  </si>
  <si>
    <t>SARNIA, CITY OF</t>
  </si>
  <si>
    <t>SAULT STE. MARIE, CITY OF</t>
  </si>
  <si>
    <t>BRANTFORD, CITY OF</t>
  </si>
  <si>
    <t>THUNDER BAY, CITY OF</t>
  </si>
  <si>
    <t>Rural Regional</t>
  </si>
  <si>
    <t>KINGSTON, CITY OF</t>
  </si>
  <si>
    <t>OXFORD,  RESTRUCTURED COUNTY OF</t>
  </si>
  <si>
    <t>MUSKOKA,  DISTRICT MUNICIPALITY OF</t>
  </si>
  <si>
    <t>GREATER SUDBURY, CITY OF</t>
  </si>
  <si>
    <t>KAWARTHA LAKES, CITY OF</t>
  </si>
  <si>
    <t>QUINTE WASTE SOLUTIONS</t>
  </si>
  <si>
    <t>WELLINGTON, COUNTY OF</t>
  </si>
  <si>
    <t>NORTHUMBERLAND, COUNTY OF</t>
  </si>
  <si>
    <t>BLUEWATER RECYCLING ASSOCIATION</t>
  </si>
  <si>
    <t>PETERBOROUGH, COUNTY OF</t>
  </si>
  <si>
    <t>BRUCE AREA SOLID WASTE RECYCLING</t>
  </si>
  <si>
    <t>CHATHAM-KENT, MUNICIPALITY OF</t>
  </si>
  <si>
    <t>NORTH BAY, CITY OF</t>
  </si>
  <si>
    <t>NORFOLK, COUNTY OF</t>
  </si>
  <si>
    <t>Small Urban</t>
  </si>
  <si>
    <t>ORILLIA, CITY OF</t>
  </si>
  <si>
    <t>PERTH, TOWN OF</t>
  </si>
  <si>
    <t>ORANGEVILLE, TOWN OF</t>
  </si>
  <si>
    <t>STRATFORD, CITY OF</t>
  </si>
  <si>
    <t>PRESCOTT,TOWN OF</t>
  </si>
  <si>
    <t>SHELBURNE, TOWN OF</t>
  </si>
  <si>
    <t>HANOVER, TOWN OF</t>
  </si>
  <si>
    <t>GANANOQUE, TOWN OF</t>
  </si>
  <si>
    <t>SMITHS FALLS, TOWN OF</t>
  </si>
  <si>
    <t>ARNPRIOR, TOWN OF</t>
  </si>
  <si>
    <t>2, 4</t>
  </si>
  <si>
    <t>OWEN SOUND, CITY OF</t>
  </si>
  <si>
    <t>2, 5</t>
  </si>
  <si>
    <t>BROCKVILLE, CITY OF</t>
  </si>
  <si>
    <t>RENFREW, TOWN OF</t>
  </si>
  <si>
    <t>CARLETON PLACE, TOWN OF</t>
  </si>
  <si>
    <t>ST.THOMAS, CITY OF</t>
  </si>
  <si>
    <t>PETROLIA, TOWN OF</t>
  </si>
  <si>
    <t>CASSELMAN,  VILLAGE OF</t>
  </si>
  <si>
    <t>AYLMER, TOWN OF</t>
  </si>
  <si>
    <t>CORNWALL, CITY OF</t>
  </si>
  <si>
    <t>MATTAWA, TOWN OF</t>
  </si>
  <si>
    <t>SUNDRIDGE, VILLAGE OF</t>
  </si>
  <si>
    <t>DESERONTO, TOWN OF</t>
  </si>
  <si>
    <t>PARRY SOUND, TOWN OF</t>
  </si>
  <si>
    <t>Rural Collection - North</t>
  </si>
  <si>
    <t>HEAD, CLARA AND MARIA, TOWNSHIPS OF</t>
  </si>
  <si>
    <t>DRYDEN, CITY OF</t>
  </si>
  <si>
    <t>NORTHEASTERN MANITOULIN &amp; ISLANDS, TOWN OF</t>
  </si>
  <si>
    <t>ARMOUR, TOWNSHIP OF</t>
  </si>
  <si>
    <t>MAGNETAWAN, MUNICIPALITY OF</t>
  </si>
  <si>
    <t>PRINCE, TOWNSHIP OF</t>
  </si>
  <si>
    <t>KILLARNEY, MUNICIPALITY OF</t>
  </si>
  <si>
    <t>ESPANOLA, TOWN OF</t>
  </si>
  <si>
    <t>KENORA, CITY OF</t>
  </si>
  <si>
    <t>CENTRAL MANITOULIN, TOWNSHIP OF</t>
  </si>
  <si>
    <t>SPANISH, TOWN OF</t>
  </si>
  <si>
    <t>TRI-NEIGHBOURS</t>
  </si>
  <si>
    <t>POWASSAN, MUNICIPALITY OF</t>
  </si>
  <si>
    <t>TIMMINS, CITY OF</t>
  </si>
  <si>
    <t>BLIND RIVER, TOWN OF</t>
  </si>
  <si>
    <t>WEST NIPISSING, MUNICIPALITY OF</t>
  </si>
  <si>
    <t>SIOUX LOOKOUT, TOWN OF</t>
  </si>
  <si>
    <t>KIRKLAND LAKE, TOWN OF</t>
  </si>
  <si>
    <t>PAPINEAU-CAMERON, TOWNSHIP OF</t>
  </si>
  <si>
    <t>4, 6</t>
  </si>
  <si>
    <t>CALLANDER, MUNICIPALITY OF</t>
  </si>
  <si>
    <t>EAST FERRIS, TOWNSHIP OF</t>
  </si>
  <si>
    <t>MARATHON,  TOWN OF</t>
  </si>
  <si>
    <t>CHISHOLM, TOWNSHIP OF</t>
  </si>
  <si>
    <t>ELLIOT LAKE, CITY OF</t>
  </si>
  <si>
    <t>WAHNAPITAE FIRST NATION</t>
  </si>
  <si>
    <t>FORT FRANCES, TOWN OF</t>
  </si>
  <si>
    <t>NAIRN &amp; HYMAN, TOWNSHIP OF</t>
  </si>
  <si>
    <t>SABLES-SPANISH RIVERS, TOWNSHIP OF</t>
  </si>
  <si>
    <t>ST.CHARLES, MUNICIPALITY OF</t>
  </si>
  <si>
    <t>ATIKOKAN, TOWNSHIP OF</t>
  </si>
  <si>
    <t>BALDWIN, TOWNSHIP OF</t>
  </si>
  <si>
    <t>RAINY RIVER FIRST NATIONS</t>
  </si>
  <si>
    <t>SAULT NORTH WASTE MANAGEMENT COUNCIL</t>
  </si>
  <si>
    <t>Rural Collection - South</t>
  </si>
  <si>
    <t>MEAFORD, MUNICIPALITY OF</t>
  </si>
  <si>
    <t>EAST LUTHER GRAND VALLEY, TOWNSHIP OF</t>
  </si>
  <si>
    <t>MONO, TOWN OF</t>
  </si>
  <si>
    <t>OTTAWA VALLEY WASTE RECOVERY CENTRE</t>
  </si>
  <si>
    <t>SOUTHGATE, TOWNSHIP OF</t>
  </si>
  <si>
    <t>GREY HIGHLANDS, MUNICIPALITY OF</t>
  </si>
  <si>
    <t>THAMES CENTRE, MUNICIPALITY OF</t>
  </si>
  <si>
    <t>SOUTHWEST MIDDLESEX, MUNICIPALITY OF</t>
  </si>
  <si>
    <t>THE BLUE MOUNTAINS, TOWN OF</t>
  </si>
  <si>
    <t>DEEP RIVER, TOWN OF</t>
  </si>
  <si>
    <t>RUSSELL, TOWNSHIP OF</t>
  </si>
  <si>
    <t>GEORGIAN BLUFFS, TOWNSHIP OF</t>
  </si>
  <si>
    <t>HIGHLANDS EAST, MUNICIPALITY OF</t>
  </si>
  <si>
    <t>2, 4, 6</t>
  </si>
  <si>
    <t>LAURENTIAN HILLS, TOWN OF</t>
  </si>
  <si>
    <t>GREATER NAPANEE, TOWNSHIP OF</t>
  </si>
  <si>
    <t>LANARK HIGHLANDS, TOWNSHIP OF</t>
  </si>
  <si>
    <t>EAST GARAFRAXA, TOWNSHIP OF</t>
  </si>
  <si>
    <t>MULMUR, TOWNSHIP OF</t>
  </si>
  <si>
    <t>WEST GREY, MUNICIPALITY OF</t>
  </si>
  <si>
    <t>3, 4, 6</t>
  </si>
  <si>
    <t>3, 6</t>
  </si>
  <si>
    <t>BONNECHERE VALLEY, TOWNSHIP OF</t>
  </si>
  <si>
    <t>MADAWASKA VALLEY, TOWNSHIP OF</t>
  </si>
  <si>
    <t>ATHENS, TOWNSHIP OF</t>
  </si>
  <si>
    <t>LEEDS AND THE THOUSAND ISLANDS, TOWNSHIP OF</t>
  </si>
  <si>
    <t>DRUMMOND-NORTH ELMSLEY, TOWNSHIP OF</t>
  </si>
  <si>
    <t>BRANT, COUNTY OF</t>
  </si>
  <si>
    <t>AMARANTH, TOWNSHIP OF</t>
  </si>
  <si>
    <t>RIDEAU LAKES, TOWNSHIP OF</t>
  </si>
  <si>
    <t>NORTH GRENVILLE, MUNICIPALITY OF</t>
  </si>
  <si>
    <t>ASHFIELD-COLBORNE-WAWANOSH, TOWNSHIP OF</t>
  </si>
  <si>
    <t>CLARENCE-ROCKLAND, CITY OF</t>
  </si>
  <si>
    <t>CHATSWORTH, TOWNSHIP OF</t>
  </si>
  <si>
    <t>EDWARDSBURGH CARDINAL, TOWNSHIP OF</t>
  </si>
  <si>
    <t>HASTINGS HIGHLANDS, MUNICIPALITY OF</t>
  </si>
  <si>
    <t>BANCROFT, TOWN OF</t>
  </si>
  <si>
    <t>MOHAWKS OF THE BAY OF QUINTE</t>
  </si>
  <si>
    <t>LOYALIST, TOWNSHIP OF</t>
  </si>
  <si>
    <t>NORTH GLENGARRY, TOWNSHIP OF</t>
  </si>
  <si>
    <t>MCNAB-BRAESIDE, TOWNSHIP OF</t>
  </si>
  <si>
    <t>HALDIMAND, COUNTY OF</t>
  </si>
  <si>
    <t>KILLALOE, HAGARTY, AND RICHARDS, TOWNSHIP OF</t>
  </si>
  <si>
    <t>BAYHAM, MUNICIPALITY OF</t>
  </si>
  <si>
    <t>MISSISSIPPI MILLS, TOWN OF</t>
  </si>
  <si>
    <t>HOWICK, TOWNSHIP OF</t>
  </si>
  <si>
    <t>HORTON, TOWNSHIP OF</t>
  </si>
  <si>
    <t>BECKWITH, TOWNSHIP OF</t>
  </si>
  <si>
    <t>NORTH STORMONT, TOWNSHIP OF</t>
  </si>
  <si>
    <t>ALFRED AND PLANTAGENET, TOWNSHIP OF</t>
  </si>
  <si>
    <t>NORTH HURON, TOWNSHIP OF</t>
  </si>
  <si>
    <t>CENTRAL ELGIN, MUNICIPALITY OF</t>
  </si>
  <si>
    <t>STONE MILLS, TOWNSHIP OF</t>
  </si>
  <si>
    <t>ELIZABETHTOWN-KITLEY, TOWNSHIP OF</t>
  </si>
  <si>
    <t>SOUTH STORMONT, TOWNSHIP OF</t>
  </si>
  <si>
    <t>MONTAGUE, TOWNSHIP OF</t>
  </si>
  <si>
    <t>FRONT OF YONGE, TOWNSHIP OF</t>
  </si>
  <si>
    <t>ALGONQUINS OF PIKWAKANAGAN</t>
  </si>
  <si>
    <t>THE NATION, MUNICIPALITY</t>
  </si>
  <si>
    <t>MALAHIDE, TOWNSHIP OF</t>
  </si>
  <si>
    <t>SOUTH GLENGARRY, TOWNSHIP OF</t>
  </si>
  <si>
    <t>ST.CLAIR, TOWNSHIP OF</t>
  </si>
  <si>
    <t>CURVE LAKE FIRST NATION</t>
  </si>
  <si>
    <t>MERRICKVILLE-WOLFORD, VILLAGE OF</t>
  </si>
  <si>
    <t>HAWKESBURY JOINT RECYCLING</t>
  </si>
  <si>
    <t>WHITEWATER REGION, TOWNSHIP OF</t>
  </si>
  <si>
    <t>SOUTH DUNDAS, TOWNSHIP OF</t>
  </si>
  <si>
    <t>NORTH DUNDAS, TOWNSHIP OF</t>
  </si>
  <si>
    <t>DUTTON-DUNWICH, MUNICIPALITY OF</t>
  </si>
  <si>
    <t>SOUTH FRONTENAC, TOWNSHIP OF</t>
  </si>
  <si>
    <t>WEST ELGIN, MUNICIPALITY OF</t>
  </si>
  <si>
    <t>PLYMPTON-WYOMING, TOWN OF</t>
  </si>
  <si>
    <t>SOUTHWOLD, TOWNSHIP OF</t>
  </si>
  <si>
    <t>CHIPPEWAS OF RAMA FIRST NATION</t>
  </si>
  <si>
    <t>CHIPPEWAS OF NAWASH FIRST NATION</t>
  </si>
  <si>
    <t>CHIPPEWAS OF GEORGINA ISLAND</t>
  </si>
  <si>
    <t>MISSISSAUGAS OF THE NEW CREDIT FIRST NATION</t>
  </si>
  <si>
    <t>AKWESASNE, MOHAWK COUNCIL OF</t>
  </si>
  <si>
    <t>Rural Depot - North</t>
  </si>
  <si>
    <t>CASEY, TOWNSHIP OF</t>
  </si>
  <si>
    <t>MACHAR, TOWNSHIP OF</t>
  </si>
  <si>
    <t>KEARNEY, TOWN OF</t>
  </si>
  <si>
    <t>THE ARCHIPELAGO, TOWNSHIP OF</t>
  </si>
  <si>
    <t>HARLEY, TOWNSHIP OF</t>
  </si>
  <si>
    <t>CARLING, TOWNSHIP OF</t>
  </si>
  <si>
    <t>PERRY, TOWNSHIP OF</t>
  </si>
  <si>
    <t>HURON SHORES,  MUNICIPALITY OF</t>
  </si>
  <si>
    <t>BILLINGS, TOWNSHIP OF</t>
  </si>
  <si>
    <t>STRONG, TOWNSHIP OF</t>
  </si>
  <si>
    <t>SERPENT RIVER FIRST NATIONS</t>
  </si>
  <si>
    <t>KERNS, TOWNSHIP OF</t>
  </si>
  <si>
    <t>HUDSON, TOWNSHIP OF</t>
  </si>
  <si>
    <t>JOHNSON,  TOWNSHIP OF</t>
  </si>
  <si>
    <t>ST.JOSEPH, TOWNSHIP OF</t>
  </si>
  <si>
    <t>SEGUIN, TOWNSHIP OF</t>
  </si>
  <si>
    <t>CALVIN, MUNICIPALITY OF</t>
  </si>
  <si>
    <t>FRENCH RIVER, MUNICIPALITY OF</t>
  </si>
  <si>
    <t>GILLIES, TOWNSHIP OF</t>
  </si>
  <si>
    <t>MCDOUGALL, MUNICIPALITY OF</t>
  </si>
  <si>
    <t>TARBUTT &amp; TARBUTT ADDITIONAL, TOWNSHIP OF</t>
  </si>
  <si>
    <t>NEEBING, MUNICIPALITY OF</t>
  </si>
  <si>
    <t>WHITESTONE, MUNICIPALITY OF</t>
  </si>
  <si>
    <t>OCONNOR,  TOWNSHIP OF</t>
  </si>
  <si>
    <t>EMO, TOWNSHIP OF</t>
  </si>
  <si>
    <t>HILLIARD,  TOWNSHIP OF</t>
  </si>
  <si>
    <t>COCHRANE TEMISKAMING WASTE MANAGEMENT BOARD</t>
  </si>
  <si>
    <t>MACDONALD, MEREDITH &amp; ABERDEEN ADDITIONAL, TOWNSHIP OF</t>
  </si>
  <si>
    <t>OLIVER PAIPOONGE,  MUNICIPALITY OF</t>
  </si>
  <si>
    <t>RAINY RIVER, TOWN OF</t>
  </si>
  <si>
    <t>MCKELLAR, TOWNSHIP OF</t>
  </si>
  <si>
    <t>CONMEE,  TOWNSHIP OF</t>
  </si>
  <si>
    <t>SHUNIAH, MUNICIPALITY OF</t>
  </si>
  <si>
    <t>SAGAMOK ANISHNAWBEK FIRST NATION</t>
  </si>
  <si>
    <t>BONFIELD, TOWNSHIP OF</t>
  </si>
  <si>
    <t>SIOUX NARROWS NESTOR FALLS, TOWNSHIP OF</t>
  </si>
  <si>
    <t>CHARLTON AND DACK, MUNICIPALITY OF</t>
  </si>
  <si>
    <t>Rural Depot - South</t>
  </si>
  <si>
    <t>AUGUSTA, TOWNSHIP OF</t>
  </si>
  <si>
    <t>2, 4, 6, 7</t>
  </si>
  <si>
    <t>6, 7</t>
  </si>
  <si>
    <t>DYSART ET AL, TOWNSHIP OF</t>
  </si>
  <si>
    <t>MINDEN HILLS, TOWNSHIP OF</t>
  </si>
  <si>
    <t>WOLLASTON, TOWNSHIP OF</t>
  </si>
  <si>
    <t>NORTHERN BRUCE PENINSULA, MUNICIPALITY OF</t>
  </si>
  <si>
    <t>ALGONQUIN HIGHLANDS,TOWNSHIP OF</t>
  </si>
  <si>
    <t>MELANCTHON, TOWNSHIP OF</t>
  </si>
  <si>
    <t>FRONTENAC ISLANDS, TOWNSHIP OF</t>
  </si>
  <si>
    <t>FARADAY, TOWNSHIP OF</t>
  </si>
  <si>
    <t>NORTH FRONTENAC, TOWNSHIP OF</t>
  </si>
  <si>
    <t>TAY VALLEY, TOWNSHIP OF</t>
  </si>
  <si>
    <t>GREATER MADAWASKA, TOWNSHIP OF</t>
  </si>
  <si>
    <t>BRUDENELL, LYNDOCH AND RAGLAN, TOWNSHIP OF</t>
  </si>
  <si>
    <t>ADMASTON/BROMLEY, TOWNSHIP OF</t>
  </si>
  <si>
    <t>CENTRAL FRONTENAC, TOWNSHIP OF</t>
  </si>
  <si>
    <t>ADDINGTON HIGHLANDS, TOWNSHIP OF</t>
  </si>
  <si>
    <t>CARLOW MAYO, TOWNSHIP OF</t>
  </si>
  <si>
    <t>ENNISKILLEN, TOWNSHIP OF</t>
  </si>
  <si>
    <t>WIKWEMIKONG UNCEDED INDIAN RESERVE</t>
  </si>
  <si>
    <t>TUDOR &amp; CASHEL, TOWNSHIP OF</t>
  </si>
  <si>
    <t>WALPOLE ISLAND FIRST NATION</t>
  </si>
  <si>
    <t>CHIPPEWAS OF KETTLE AND STONY POINT FIRST NATIONS</t>
  </si>
  <si>
    <t>Totals &gt;</t>
  </si>
  <si>
    <r>
      <t>1)</t>
    </r>
    <r>
      <rPr>
        <sz val="10"/>
        <rFont val="Times New Roman"/>
        <family val="1"/>
      </rPr>
      <t xml:space="preserve"> Includes population reported by the municipality plus a calculated seasonal population using 2.5 people per regular household - 1 seasonal household = 1/6 regular household - Seasonal households were used for per capita calculations where available.</t>
    </r>
  </si>
  <si>
    <r>
      <t>2)</t>
    </r>
    <r>
      <rPr>
        <sz val="10"/>
        <rFont val="Times New Roman"/>
        <family val="1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</si>
  <si>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5)</t>
    </r>
    <r>
      <rPr>
        <sz val="10"/>
        <rFont val="Times New Roman"/>
        <family val="1"/>
      </rPr>
      <t xml:space="preserve"> Includes calculated garbage tonnes for missing households based on reported tonnes.</t>
    </r>
  </si>
  <si>
    <t>2, 6</t>
  </si>
  <si>
    <r>
      <t>4)</t>
    </r>
    <r>
      <rPr>
        <sz val="10"/>
        <rFont val="Times New Roman"/>
        <family val="1"/>
      </rPr>
      <t xml:space="preserve"> Includes calculated garbage tonnes based on municipal group average for municipalities not reporting garbage tonnes and municipalities reporting unreasonable estimated garbage tonnes.</t>
    </r>
  </si>
  <si>
    <r>
      <t>3)</t>
    </r>
    <r>
      <rPr>
        <sz val="10"/>
        <rFont val="Times New Roman"/>
        <family val="1"/>
      </rPr>
      <t xml:space="preserve"> Removed unreasonable estimated yard waste tonnes and replaced with municipal group average.</t>
    </r>
  </si>
  <si>
    <r>
      <rPr>
        <vertAlign val="superscript"/>
        <sz val="10"/>
        <color theme="1"/>
        <rFont val="Times New Roman"/>
        <family val="1"/>
      </rPr>
      <t>6)</t>
    </r>
    <r>
      <rPr>
        <sz val="10"/>
        <color theme="1"/>
        <rFont val="Times New Roman"/>
        <family val="1"/>
      </rPr>
      <t xml:space="preserve"> Removed unreasonable Tire and/or Scrap Metal estimated tonnes and replaced with OTS and/or Natural Resources Canada average kgs per capita per year. </t>
    </r>
  </si>
  <si>
    <r>
      <t xml:space="preserve">7) </t>
    </r>
    <r>
      <rPr>
        <sz val="10"/>
        <color theme="1"/>
        <rFont val="Times New Roman"/>
        <family val="1"/>
      </rPr>
      <t>Removed unreasonable estimated blue box tonnes and replaced with municipalgroup average per capita.</t>
    </r>
  </si>
  <si>
    <t>4, 6, 7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</si>
</sst>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rgb="FF00B050"/>
      <name val="Arial"/>
      <family val="2"/>
    </font>
    <font>
      <sz val="14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vertAlign val="superscript"/>
      <sz val="10"/>
      <name val="Times New Roman"/>
      <family val="1"/>
    </font>
    <font>
      <sz val="10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1">
    <xf numFmtId="0" fontId="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8" fillId="0" borderId="0"/>
  </cellStyleXfs>
  <cellXfs count="340">
    <xf numFmtId="0" fontId="0" fillId="0" borderId="0" xfId="0"/>
    <xf numFmtId="0" fontId="0" fillId="0" borderId="11" xfId="0" applyFill="1" applyBorder="1"/>
    <xf numFmtId="10" fontId="3" fillId="0" borderId="14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0" fontId="3" fillId="0" borderId="24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/>
    </xf>
    <xf numFmtId="0" fontId="3" fillId="0" borderId="21" xfId="0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10" fontId="3" fillId="0" borderId="21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0" fontId="3" fillId="0" borderId="25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8" fillId="0" borderId="31" xfId="1" applyFont="1" applyFill="1" applyBorder="1" applyAlignment="1"/>
    <xf numFmtId="0" fontId="10" fillId="3" borderId="32" xfId="2" applyFont="1" applyFill="1" applyBorder="1" applyAlignment="1" applyProtection="1">
      <alignment vertical="center" wrapText="1"/>
    </xf>
    <xf numFmtId="0" fontId="11" fillId="4" borderId="33" xfId="3" applyFont="1" applyFill="1" applyBorder="1" applyAlignment="1">
      <alignment vertical="center" wrapText="1"/>
    </xf>
    <xf numFmtId="3" fontId="10" fillId="0" borderId="34" xfId="0" applyNumberFormat="1" applyFont="1" applyFill="1" applyBorder="1" applyAlignment="1" applyProtection="1">
      <alignment vertical="center" wrapText="1"/>
    </xf>
    <xf numFmtId="3" fontId="10" fillId="0" borderId="35" xfId="0" applyNumberFormat="1" applyFont="1" applyFill="1" applyBorder="1" applyAlignment="1" applyProtection="1">
      <alignment vertical="center" wrapText="1"/>
    </xf>
    <xf numFmtId="3" fontId="12" fillId="0" borderId="36" xfId="0" applyNumberFormat="1" applyFont="1" applyBorder="1" applyAlignment="1">
      <alignment vertical="center"/>
    </xf>
    <xf numFmtId="4" fontId="10" fillId="0" borderId="34" xfId="2" applyNumberFormat="1" applyFont="1" applyFill="1" applyBorder="1" applyAlignment="1" applyProtection="1">
      <alignment vertical="center" wrapText="1"/>
    </xf>
    <xf numFmtId="4" fontId="8" fillId="2" borderId="35" xfId="0" applyNumberFormat="1" applyFont="1" applyFill="1" applyBorder="1" applyAlignment="1">
      <alignment vertical="center" wrapText="1"/>
    </xf>
    <xf numFmtId="1" fontId="14" fillId="2" borderId="35" xfId="0" applyNumberFormat="1" applyFont="1" applyFill="1" applyBorder="1" applyAlignment="1">
      <alignment horizontal="right" vertical="center"/>
    </xf>
    <xf numFmtId="4" fontId="10" fillId="0" borderId="35" xfId="2" applyNumberFormat="1" applyFont="1" applyFill="1" applyBorder="1" applyAlignment="1" applyProtection="1">
      <alignment vertical="center" wrapText="1"/>
    </xf>
    <xf numFmtId="1" fontId="13" fillId="2" borderId="35" xfId="0" applyNumberFormat="1" applyFont="1" applyFill="1" applyBorder="1" applyAlignment="1">
      <alignment horizontal="right" vertical="center" wrapText="1"/>
    </xf>
    <xf numFmtId="3" fontId="13" fillId="2" borderId="35" xfId="0" applyNumberFormat="1" applyFont="1" applyFill="1" applyBorder="1" applyAlignment="1">
      <alignment horizontal="right" vertical="center" wrapText="1"/>
    </xf>
    <xf numFmtId="10" fontId="10" fillId="0" borderId="35" xfId="0" applyNumberFormat="1" applyFont="1" applyFill="1" applyBorder="1" applyAlignment="1" applyProtection="1">
      <alignment vertical="center" wrapText="1"/>
    </xf>
    <xf numFmtId="10" fontId="12" fillId="2" borderId="35" xfId="0" applyNumberFormat="1" applyFont="1" applyFill="1" applyBorder="1" applyAlignment="1">
      <alignment vertical="center"/>
    </xf>
    <xf numFmtId="10" fontId="11" fillId="4" borderId="35" xfId="0" applyNumberFormat="1" applyFont="1" applyFill="1" applyBorder="1" applyAlignment="1">
      <alignment vertical="center" wrapText="1"/>
    </xf>
    <xf numFmtId="0" fontId="8" fillId="0" borderId="38" xfId="1" applyFill="1" applyBorder="1" applyAlignment="1"/>
    <xf numFmtId="0" fontId="10" fillId="3" borderId="39" xfId="2" applyFont="1" applyFill="1" applyBorder="1" applyAlignment="1" applyProtection="1">
      <alignment vertical="center" wrapText="1"/>
    </xf>
    <xf numFmtId="0" fontId="11" fillId="4" borderId="40" xfId="3" applyFont="1" applyFill="1" applyBorder="1" applyAlignment="1">
      <alignment vertical="center" wrapText="1"/>
    </xf>
    <xf numFmtId="3" fontId="10" fillId="0" borderId="41" xfId="0" applyNumberFormat="1" applyFont="1" applyFill="1" applyBorder="1" applyAlignment="1" applyProtection="1">
      <alignment vertical="center" wrapText="1"/>
    </xf>
    <xf numFmtId="3" fontId="10" fillId="0" borderId="42" xfId="0" applyNumberFormat="1" applyFont="1" applyFill="1" applyBorder="1" applyAlignment="1" applyProtection="1">
      <alignment vertical="center" wrapText="1"/>
    </xf>
    <xf numFmtId="3" fontId="12" fillId="3" borderId="43" xfId="0" applyNumberFormat="1" applyFont="1" applyFill="1" applyBorder="1" applyAlignment="1">
      <alignment vertical="center"/>
    </xf>
    <xf numFmtId="4" fontId="10" fillId="0" borderId="41" xfId="2" applyNumberFormat="1" applyFont="1" applyFill="1" applyBorder="1" applyAlignment="1" applyProtection="1">
      <alignment vertical="center" wrapText="1"/>
    </xf>
    <xf numFmtId="4" fontId="8" fillId="2" borderId="42" xfId="0" applyNumberFormat="1" applyFont="1" applyFill="1" applyBorder="1" applyAlignment="1">
      <alignment vertical="center" wrapText="1"/>
    </xf>
    <xf numFmtId="1" fontId="14" fillId="2" borderId="42" xfId="0" applyNumberFormat="1" applyFont="1" applyFill="1" applyBorder="1" applyAlignment="1">
      <alignment horizontal="right" vertical="center"/>
    </xf>
    <xf numFmtId="4" fontId="10" fillId="0" borderId="42" xfId="2" applyNumberFormat="1" applyFont="1" applyFill="1" applyBorder="1" applyAlignment="1" applyProtection="1">
      <alignment vertical="center" wrapText="1"/>
    </xf>
    <xf numFmtId="1" fontId="13" fillId="2" borderId="42" xfId="0" applyNumberFormat="1" applyFont="1" applyFill="1" applyBorder="1" applyAlignment="1">
      <alignment horizontal="right" vertical="center" wrapText="1"/>
    </xf>
    <xf numFmtId="3" fontId="13" fillId="2" borderId="42" xfId="0" applyNumberFormat="1" applyFont="1" applyFill="1" applyBorder="1" applyAlignment="1">
      <alignment horizontal="right" vertical="center" wrapText="1"/>
    </xf>
    <xf numFmtId="10" fontId="10" fillId="0" borderId="42" xfId="0" applyNumberFormat="1" applyFont="1" applyFill="1" applyBorder="1" applyAlignment="1" applyProtection="1">
      <alignment vertical="center" wrapText="1"/>
    </xf>
    <xf numFmtId="10" fontId="12" fillId="2" borderId="42" xfId="0" applyNumberFormat="1" applyFont="1" applyFill="1" applyBorder="1" applyAlignment="1">
      <alignment vertical="center"/>
    </xf>
    <xf numFmtId="10" fontId="11" fillId="4" borderId="42" xfId="0" applyNumberFormat="1" applyFont="1" applyFill="1" applyBorder="1" applyAlignment="1">
      <alignment vertical="center" wrapText="1"/>
    </xf>
    <xf numFmtId="0" fontId="8" fillId="0" borderId="38" xfId="1" applyFont="1" applyFill="1" applyBorder="1" applyAlignment="1"/>
    <xf numFmtId="1" fontId="13" fillId="2" borderId="42" xfId="0" applyNumberFormat="1" applyFont="1" applyFill="1" applyBorder="1" applyAlignment="1">
      <alignment horizontal="right" vertical="center"/>
    </xf>
    <xf numFmtId="0" fontId="13" fillId="2" borderId="42" xfId="0" applyFont="1" applyFill="1" applyBorder="1" applyAlignment="1">
      <alignment horizontal="right" vertical="center"/>
    </xf>
    <xf numFmtId="10" fontId="8" fillId="2" borderId="42" xfId="0" applyNumberFormat="1" applyFont="1" applyFill="1" applyBorder="1" applyAlignment="1">
      <alignment vertical="center"/>
    </xf>
    <xf numFmtId="0" fontId="0" fillId="0" borderId="45" xfId="0" applyFont="1" applyBorder="1" applyAlignment="1">
      <alignment wrapText="1"/>
    </xf>
    <xf numFmtId="0" fontId="10" fillId="3" borderId="46" xfId="2" applyFont="1" applyFill="1" applyBorder="1" applyAlignment="1" applyProtection="1">
      <alignment vertical="center" wrapText="1"/>
    </xf>
    <xf numFmtId="0" fontId="11" fillId="0" borderId="47" xfId="3" applyFont="1" applyFill="1" applyBorder="1" applyAlignment="1">
      <alignment vertical="center" wrapText="1"/>
    </xf>
    <xf numFmtId="3" fontId="10" fillId="0" borderId="48" xfId="0" applyNumberFormat="1" applyFont="1" applyFill="1" applyBorder="1" applyAlignment="1" applyProtection="1">
      <alignment vertical="center" wrapText="1"/>
    </xf>
    <xf numFmtId="3" fontId="10" fillId="0" borderId="49" xfId="0" applyNumberFormat="1" applyFont="1" applyFill="1" applyBorder="1" applyAlignment="1" applyProtection="1">
      <alignment vertical="center" wrapText="1"/>
    </xf>
    <xf numFmtId="3" fontId="12" fillId="3" borderId="50" xfId="0" applyNumberFormat="1" applyFont="1" applyFill="1" applyBorder="1" applyAlignment="1">
      <alignment vertical="center"/>
    </xf>
    <xf numFmtId="4" fontId="10" fillId="0" borderId="48" xfId="2" applyNumberFormat="1" applyFont="1" applyFill="1" applyBorder="1" applyAlignment="1" applyProtection="1">
      <alignment vertical="center" wrapText="1"/>
    </xf>
    <xf numFmtId="4" fontId="8" fillId="2" borderId="49" xfId="0" applyNumberFormat="1" applyFont="1" applyFill="1" applyBorder="1" applyAlignment="1">
      <alignment vertical="center" wrapText="1"/>
    </xf>
    <xf numFmtId="1" fontId="12" fillId="2" borderId="49" xfId="0" applyNumberFormat="1" applyFont="1" applyFill="1" applyBorder="1" applyAlignment="1">
      <alignment horizontal="right" vertical="center"/>
    </xf>
    <xf numFmtId="4" fontId="10" fillId="0" borderId="49" xfId="2" applyNumberFormat="1" applyFont="1" applyFill="1" applyBorder="1" applyAlignment="1" applyProtection="1">
      <alignment vertical="center" wrapText="1"/>
    </xf>
    <xf numFmtId="1" fontId="13" fillId="2" borderId="49" xfId="0" applyNumberFormat="1" applyFont="1" applyFill="1" applyBorder="1" applyAlignment="1">
      <alignment horizontal="right" vertical="center"/>
    </xf>
    <xf numFmtId="0" fontId="13" fillId="2" borderId="49" xfId="0" applyFont="1" applyFill="1" applyBorder="1" applyAlignment="1">
      <alignment horizontal="right" vertical="center"/>
    </xf>
    <xf numFmtId="10" fontId="10" fillId="0" borderId="49" xfId="0" applyNumberFormat="1" applyFont="1" applyFill="1" applyBorder="1" applyAlignment="1" applyProtection="1">
      <alignment vertical="center" wrapText="1"/>
    </xf>
    <xf numFmtId="10" fontId="8" fillId="2" borderId="49" xfId="0" applyNumberFormat="1" applyFont="1" applyFill="1" applyBorder="1" applyAlignment="1">
      <alignment vertical="center"/>
    </xf>
    <xf numFmtId="0" fontId="8" fillId="0" borderId="26" xfId="1" applyFill="1" applyBorder="1" applyAlignment="1"/>
    <xf numFmtId="0" fontId="8" fillId="3" borderId="53" xfId="0" applyFont="1" applyFill="1" applyBorder="1" applyAlignment="1">
      <alignment vertical="center"/>
    </xf>
    <xf numFmtId="0" fontId="11" fillId="5" borderId="28" xfId="4" applyFont="1" applyFill="1" applyBorder="1" applyAlignment="1">
      <alignment vertical="center" wrapText="1"/>
    </xf>
    <xf numFmtId="3" fontId="10" fillId="0" borderId="28" xfId="0" applyNumberFormat="1" applyFont="1" applyFill="1" applyBorder="1" applyAlignment="1" applyProtection="1">
      <alignment vertical="center" wrapText="1"/>
    </xf>
    <xf numFmtId="3" fontId="10" fillId="0" borderId="53" xfId="0" applyNumberFormat="1" applyFont="1" applyFill="1" applyBorder="1" applyAlignment="1" applyProtection="1">
      <alignment vertical="center" wrapText="1"/>
    </xf>
    <xf numFmtId="3" fontId="8" fillId="3" borderId="53" xfId="5" applyNumberFormat="1" applyFont="1" applyFill="1" applyBorder="1" applyAlignment="1">
      <alignment vertical="center"/>
    </xf>
    <xf numFmtId="4" fontId="8" fillId="0" borderId="54" xfId="0" applyNumberFormat="1" applyFont="1" applyBorder="1" applyAlignment="1">
      <alignment vertical="center"/>
    </xf>
    <xf numFmtId="4" fontId="8" fillId="2" borderId="28" xfId="0" applyNumberFormat="1" applyFont="1" applyFill="1" applyBorder="1" applyAlignment="1">
      <alignment vertical="center" wrapText="1"/>
    </xf>
    <xf numFmtId="0" fontId="13" fillId="2" borderId="53" xfId="0" applyFont="1" applyFill="1" applyBorder="1" applyAlignment="1">
      <alignment horizontal="right" vertical="center"/>
    </xf>
    <xf numFmtId="4" fontId="11" fillId="4" borderId="28" xfId="0" applyNumberFormat="1" applyFont="1" applyFill="1" applyBorder="1" applyAlignment="1">
      <alignment vertical="center" wrapText="1"/>
    </xf>
    <xf numFmtId="4" fontId="8" fillId="2" borderId="53" xfId="0" applyNumberFormat="1" applyFont="1" applyFill="1" applyBorder="1" applyAlignment="1">
      <alignment vertical="center" wrapText="1"/>
    </xf>
    <xf numFmtId="0" fontId="3" fillId="2" borderId="53" xfId="0" applyFont="1" applyFill="1" applyBorder="1" applyAlignment="1">
      <alignment horizontal="right" vertical="center" wrapText="1"/>
    </xf>
    <xf numFmtId="4" fontId="11" fillId="4" borderId="53" xfId="0" applyNumberFormat="1" applyFont="1" applyFill="1" applyBorder="1" applyAlignment="1">
      <alignment vertical="center" wrapText="1"/>
    </xf>
    <xf numFmtId="3" fontId="13" fillId="2" borderId="53" xfId="0" applyNumberFormat="1" applyFont="1" applyFill="1" applyBorder="1" applyAlignment="1">
      <alignment horizontal="right" vertical="center" wrapText="1"/>
    </xf>
    <xf numFmtId="10" fontId="11" fillId="4" borderId="53" xfId="0" applyNumberFormat="1" applyFont="1" applyFill="1" applyBorder="1" applyAlignment="1">
      <alignment vertical="center" wrapText="1"/>
    </xf>
    <xf numFmtId="10" fontId="8" fillId="2" borderId="53" xfId="0" applyNumberFormat="1" applyFont="1" applyFill="1" applyBorder="1" applyAlignment="1">
      <alignment vertical="center"/>
    </xf>
    <xf numFmtId="164" fontId="3" fillId="3" borderId="53" xfId="0" applyNumberFormat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left"/>
    </xf>
    <xf numFmtId="0" fontId="0" fillId="0" borderId="29" xfId="0" applyBorder="1" applyAlignment="1">
      <alignment vertical="center"/>
    </xf>
    <xf numFmtId="0" fontId="10" fillId="3" borderId="56" xfId="2" applyFont="1" applyFill="1" applyBorder="1" applyAlignment="1" applyProtection="1">
      <alignment vertical="center" wrapText="1"/>
    </xf>
    <xf numFmtId="0" fontId="11" fillId="4" borderId="57" xfId="3" applyFont="1" applyFill="1" applyBorder="1" applyAlignment="1">
      <alignment vertical="center" wrapText="1"/>
    </xf>
    <xf numFmtId="3" fontId="12" fillId="3" borderId="35" xfId="0" applyNumberFormat="1" applyFont="1" applyFill="1" applyBorder="1" applyAlignment="1">
      <alignment vertical="center"/>
    </xf>
    <xf numFmtId="1" fontId="13" fillId="2" borderId="35" xfId="0" applyNumberFormat="1" applyFont="1" applyFill="1" applyBorder="1" applyAlignment="1">
      <alignment horizontal="right" vertical="center"/>
    </xf>
    <xf numFmtId="0" fontId="13" fillId="2" borderId="35" xfId="0" applyFont="1" applyFill="1" applyBorder="1" applyAlignment="1">
      <alignment horizontal="right" vertical="center"/>
    </xf>
    <xf numFmtId="10" fontId="8" fillId="2" borderId="35" xfId="0" applyNumberFormat="1" applyFont="1" applyFill="1" applyBorder="1" applyAlignment="1">
      <alignment vertical="center"/>
    </xf>
    <xf numFmtId="3" fontId="12" fillId="3" borderId="42" xfId="0" applyNumberFormat="1" applyFont="1" applyFill="1" applyBorder="1" applyAlignment="1">
      <alignment vertical="center"/>
    </xf>
    <xf numFmtId="0" fontId="11" fillId="4" borderId="47" xfId="3" applyFont="1" applyFill="1" applyBorder="1" applyAlignment="1">
      <alignment vertical="center" wrapText="1"/>
    </xf>
    <xf numFmtId="3" fontId="12" fillId="3" borderId="49" xfId="0" applyNumberFormat="1" applyFont="1" applyFill="1" applyBorder="1" applyAlignment="1">
      <alignment vertical="center"/>
    </xf>
    <xf numFmtId="1" fontId="14" fillId="2" borderId="49" xfId="0" applyNumberFormat="1" applyFont="1" applyFill="1" applyBorder="1" applyAlignment="1">
      <alignment horizontal="right" vertical="center"/>
    </xf>
    <xf numFmtId="1" fontId="13" fillId="2" borderId="49" xfId="0" applyNumberFormat="1" applyFont="1" applyFill="1" applyBorder="1" applyAlignment="1">
      <alignment horizontal="right" vertical="center" wrapText="1"/>
    </xf>
    <xf numFmtId="3" fontId="13" fillId="2" borderId="49" xfId="0" applyNumberFormat="1" applyFont="1" applyFill="1" applyBorder="1" applyAlignment="1">
      <alignment horizontal="right" vertical="center" wrapText="1"/>
    </xf>
    <xf numFmtId="10" fontId="12" fillId="2" borderId="49" xfId="0" applyNumberFormat="1" applyFont="1" applyFill="1" applyBorder="1" applyAlignment="1">
      <alignment vertical="center"/>
    </xf>
    <xf numFmtId="10" fontId="11" fillId="4" borderId="49" xfId="0" applyNumberFormat="1" applyFont="1" applyFill="1" applyBorder="1" applyAlignment="1">
      <alignment vertical="center" wrapText="1"/>
    </xf>
    <xf numFmtId="3" fontId="10" fillId="0" borderId="54" xfId="0" applyNumberFormat="1" applyFont="1" applyFill="1" applyBorder="1" applyAlignment="1" applyProtection="1">
      <alignment vertical="center" wrapText="1"/>
    </xf>
    <xf numFmtId="3" fontId="10" fillId="0" borderId="58" xfId="0" applyNumberFormat="1" applyFont="1" applyFill="1" applyBorder="1" applyAlignment="1" applyProtection="1">
      <alignment vertical="center" wrapText="1"/>
    </xf>
    <xf numFmtId="3" fontId="10" fillId="0" borderId="59" xfId="0" applyNumberFormat="1" applyFont="1" applyFill="1" applyBorder="1" applyAlignment="1" applyProtection="1">
      <alignment vertical="center" wrapText="1"/>
    </xf>
    <xf numFmtId="3" fontId="8" fillId="3" borderId="27" xfId="5" applyNumberFormat="1" applyFont="1" applyFill="1" applyBorder="1" applyAlignment="1">
      <alignment vertical="center"/>
    </xf>
    <xf numFmtId="0" fontId="3" fillId="3" borderId="28" xfId="0" applyFont="1" applyFill="1" applyBorder="1" applyAlignment="1">
      <alignment horizontal="left"/>
    </xf>
    <xf numFmtId="0" fontId="13" fillId="2" borderId="42" xfId="0" applyFont="1" applyFill="1" applyBorder="1" applyAlignment="1">
      <alignment horizontal="right" vertical="center" wrapText="1"/>
    </xf>
    <xf numFmtId="4" fontId="8" fillId="0" borderId="53" xfId="0" applyNumberFormat="1" applyFont="1" applyBorder="1" applyAlignment="1">
      <alignment vertical="center"/>
    </xf>
    <xf numFmtId="0" fontId="14" fillId="2" borderId="53" xfId="0" applyFont="1" applyFill="1" applyBorder="1" applyAlignment="1">
      <alignment horizontal="right" vertical="center"/>
    </xf>
    <xf numFmtId="10" fontId="12" fillId="2" borderId="53" xfId="0" applyNumberFormat="1" applyFont="1" applyFill="1" applyBorder="1" applyAlignment="1">
      <alignment vertical="center"/>
    </xf>
    <xf numFmtId="1" fontId="13" fillId="0" borderId="42" xfId="3" applyNumberFormat="1" applyFont="1" applyBorder="1" applyAlignment="1">
      <alignment horizontal="right" vertical="center"/>
    </xf>
    <xf numFmtId="4" fontId="8" fillId="0" borderId="42" xfId="3" applyNumberFormat="1" applyFont="1" applyBorder="1" applyAlignment="1">
      <alignment horizontal="right" vertical="center"/>
    </xf>
    <xf numFmtId="10" fontId="8" fillId="0" borderId="42" xfId="0" applyNumberFormat="1" applyFont="1" applyBorder="1" applyAlignment="1">
      <alignment vertical="center"/>
    </xf>
    <xf numFmtId="10" fontId="11" fillId="0" borderId="42" xfId="0" applyNumberFormat="1" applyFont="1" applyFill="1" applyBorder="1" applyAlignment="1">
      <alignment vertical="center" wrapText="1"/>
    </xf>
    <xf numFmtId="0" fontId="14" fillId="2" borderId="42" xfId="0" applyFont="1" applyFill="1" applyBorder="1" applyAlignment="1">
      <alignment horizontal="right" vertical="center"/>
    </xf>
    <xf numFmtId="0" fontId="11" fillId="0" borderId="40" xfId="3" applyFont="1" applyFill="1" applyBorder="1" applyAlignment="1">
      <alignment vertical="center" wrapText="1"/>
    </xf>
    <xf numFmtId="4" fontId="8" fillId="2" borderId="29" xfId="0" applyNumberFormat="1" applyFont="1" applyFill="1" applyBorder="1" applyAlignment="1">
      <alignment vertical="center" wrapText="1"/>
    </xf>
    <xf numFmtId="0" fontId="13" fillId="2" borderId="58" xfId="0" applyFont="1" applyFill="1" applyBorder="1" applyAlignment="1">
      <alignment horizontal="right" vertical="center"/>
    </xf>
    <xf numFmtId="10" fontId="11" fillId="0" borderId="53" xfId="0" applyNumberFormat="1" applyFont="1" applyFill="1" applyBorder="1" applyAlignment="1">
      <alignment vertical="center" wrapText="1"/>
    </xf>
    <xf numFmtId="0" fontId="11" fillId="3" borderId="56" xfId="6" applyFont="1" applyFill="1" applyBorder="1" applyAlignment="1">
      <alignment vertical="center" wrapText="1"/>
    </xf>
    <xf numFmtId="4" fontId="11" fillId="0" borderId="35" xfId="6" applyNumberFormat="1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right" vertical="center" wrapText="1"/>
    </xf>
    <xf numFmtId="10" fontId="11" fillId="0" borderId="35" xfId="6" applyNumberFormat="1" applyFont="1" applyFill="1" applyBorder="1" applyAlignment="1">
      <alignment vertical="center" wrapText="1"/>
    </xf>
    <xf numFmtId="0" fontId="8" fillId="4" borderId="40" xfId="3" applyFont="1" applyFill="1" applyBorder="1" applyAlignment="1">
      <alignment vertical="center" wrapText="1"/>
    </xf>
    <xf numFmtId="10" fontId="8" fillId="2" borderId="42" xfId="0" applyNumberFormat="1" applyFont="1" applyFill="1" applyBorder="1" applyAlignment="1">
      <alignment vertical="center" wrapText="1"/>
    </xf>
    <xf numFmtId="1" fontId="14" fillId="2" borderId="60" xfId="0" applyNumberFormat="1" applyFont="1" applyFill="1" applyBorder="1" applyAlignment="1">
      <alignment horizontal="right" vertical="center"/>
    </xf>
    <xf numFmtId="0" fontId="14" fillId="2" borderId="60" xfId="0" applyFont="1" applyFill="1" applyBorder="1" applyAlignment="1">
      <alignment horizontal="right" vertical="center"/>
    </xf>
    <xf numFmtId="10" fontId="12" fillId="2" borderId="20" xfId="0" applyNumberFormat="1" applyFont="1" applyFill="1" applyBorder="1" applyAlignment="1">
      <alignment vertical="center"/>
    </xf>
    <xf numFmtId="10" fontId="12" fillId="2" borderId="21" xfId="0" applyNumberFormat="1" applyFont="1" applyFill="1" applyBorder="1" applyAlignment="1">
      <alignment vertical="center"/>
    </xf>
    <xf numFmtId="10" fontId="12" fillId="2" borderId="22" xfId="0" applyNumberFormat="1" applyFont="1" applyFill="1" applyBorder="1" applyAlignment="1">
      <alignment vertical="center"/>
    </xf>
    <xf numFmtId="10" fontId="11" fillId="4" borderId="21" xfId="0" applyNumberFormat="1" applyFont="1" applyFill="1" applyBorder="1" applyAlignment="1">
      <alignment vertical="center" wrapText="1"/>
    </xf>
    <xf numFmtId="0" fontId="8" fillId="0" borderId="45" xfId="1" applyFont="1" applyFill="1" applyBorder="1" applyAlignment="1"/>
    <xf numFmtId="4" fontId="8" fillId="2" borderId="28" xfId="0" applyNumberFormat="1" applyFont="1" applyFill="1" applyBorder="1" applyAlignment="1">
      <alignment vertical="center"/>
    </xf>
    <xf numFmtId="0" fontId="8" fillId="2" borderId="53" xfId="0" applyFont="1" applyFill="1" applyBorder="1" applyAlignment="1">
      <alignment horizontal="right" vertical="center"/>
    </xf>
    <xf numFmtId="4" fontId="8" fillId="2" borderId="53" xfId="0" applyNumberFormat="1" applyFont="1" applyFill="1" applyBorder="1" applyAlignment="1">
      <alignment vertical="center"/>
    </xf>
    <xf numFmtId="0" fontId="8" fillId="3" borderId="38" xfId="1" applyFill="1" applyBorder="1" applyAlignment="1"/>
    <xf numFmtId="0" fontId="11" fillId="3" borderId="39" xfId="7" applyFont="1" applyFill="1" applyBorder="1" applyAlignment="1">
      <alignment vertical="center" wrapText="1"/>
    </xf>
    <xf numFmtId="4" fontId="11" fillId="0" borderId="42" xfId="7" applyNumberFormat="1" applyFont="1" applyFill="1" applyBorder="1" applyAlignment="1">
      <alignment vertical="center" wrapText="1"/>
    </xf>
    <xf numFmtId="10" fontId="11" fillId="0" borderId="42" xfId="7" applyNumberFormat="1" applyFont="1" applyFill="1" applyBorder="1" applyAlignment="1">
      <alignment vertical="center" wrapText="1"/>
    </xf>
    <xf numFmtId="0" fontId="11" fillId="2" borderId="40" xfId="3" applyFont="1" applyFill="1" applyBorder="1" applyAlignment="1">
      <alignment vertical="center" wrapText="1"/>
    </xf>
    <xf numFmtId="3" fontId="8" fillId="0" borderId="38" xfId="1" applyNumberFormat="1" applyFill="1" applyBorder="1" applyAlignment="1"/>
    <xf numFmtId="3" fontId="10" fillId="3" borderId="39" xfId="2" applyNumberFormat="1" applyFont="1" applyFill="1" applyBorder="1" applyAlignment="1" applyProtection="1">
      <alignment vertical="center" wrapText="1"/>
    </xf>
    <xf numFmtId="3" fontId="11" fillId="0" borderId="40" xfId="3" applyNumberFormat="1" applyFont="1" applyFill="1" applyBorder="1" applyAlignment="1">
      <alignment vertical="center" wrapText="1"/>
    </xf>
    <xf numFmtId="165" fontId="8" fillId="2" borderId="42" xfId="0" applyNumberFormat="1" applyFont="1" applyFill="1" applyBorder="1" applyAlignment="1">
      <alignment vertical="center" wrapText="1"/>
    </xf>
    <xf numFmtId="4" fontId="11" fillId="0" borderId="61" xfId="8" applyNumberFormat="1" applyFont="1" applyFill="1" applyBorder="1" applyAlignment="1">
      <alignment vertical="center" wrapText="1"/>
    </xf>
    <xf numFmtId="165" fontId="13" fillId="2" borderId="42" xfId="0" applyNumberFormat="1" applyFont="1" applyFill="1" applyBorder="1" applyAlignment="1">
      <alignment horizontal="right" vertical="center"/>
    </xf>
    <xf numFmtId="165" fontId="8" fillId="2" borderId="42" xfId="0" applyNumberFormat="1" applyFont="1" applyFill="1" applyBorder="1" applyAlignment="1">
      <alignment vertical="center"/>
    </xf>
    <xf numFmtId="165" fontId="0" fillId="0" borderId="0" xfId="0" applyNumberFormat="1"/>
    <xf numFmtId="4" fontId="11" fillId="0" borderId="0" xfId="8" applyNumberFormat="1" applyFont="1" applyFill="1" applyBorder="1" applyAlignment="1">
      <alignment vertical="center" wrapText="1"/>
    </xf>
    <xf numFmtId="165" fontId="11" fillId="0" borderId="0" xfId="8" applyNumberFormat="1" applyFont="1" applyFill="1" applyBorder="1" applyAlignment="1">
      <alignment vertical="center" wrapText="1"/>
    </xf>
    <xf numFmtId="10" fontId="11" fillId="0" borderId="0" xfId="8" applyNumberFormat="1" applyFont="1" applyFill="1" applyBorder="1" applyAlignment="1">
      <alignment vertical="center" wrapText="1"/>
    </xf>
    <xf numFmtId="0" fontId="13" fillId="2" borderId="49" xfId="0" applyFont="1" applyFill="1" applyBorder="1" applyAlignment="1">
      <alignment horizontal="right" vertical="center" wrapText="1"/>
    </xf>
    <xf numFmtId="10" fontId="8" fillId="2" borderId="49" xfId="0" applyNumberFormat="1" applyFont="1" applyFill="1" applyBorder="1" applyAlignment="1">
      <alignment vertical="center" wrapText="1"/>
    </xf>
    <xf numFmtId="0" fontId="8" fillId="3" borderId="62" xfId="1" applyFill="1" applyBorder="1" applyAlignment="1"/>
    <xf numFmtId="0" fontId="8" fillId="3" borderId="3" xfId="0" applyFont="1" applyFill="1" applyBorder="1" applyAlignment="1">
      <alignment vertical="center"/>
    </xf>
    <xf numFmtId="3" fontId="10" fillId="0" borderId="29" xfId="0" applyNumberFormat="1" applyFont="1" applyFill="1" applyBorder="1" applyAlignment="1" applyProtection="1">
      <alignment vertical="center" wrapText="1"/>
    </xf>
    <xf numFmtId="4" fontId="8" fillId="0" borderId="3" xfId="0" applyNumberFormat="1" applyFont="1" applyBorder="1" applyAlignment="1">
      <alignment vertical="center"/>
    </xf>
    <xf numFmtId="4" fontId="8" fillId="2" borderId="3" xfId="0" applyNumberFormat="1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right" vertical="center"/>
    </xf>
    <xf numFmtId="4" fontId="8" fillId="2" borderId="6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horizontal="right" vertical="center"/>
    </xf>
    <xf numFmtId="10" fontId="8" fillId="2" borderId="3" xfId="0" applyNumberFormat="1" applyFont="1" applyFill="1" applyBorder="1" applyAlignment="1">
      <alignment vertical="center"/>
    </xf>
    <xf numFmtId="164" fontId="3" fillId="3" borderId="3" xfId="0" applyNumberFormat="1" applyFont="1" applyFill="1" applyBorder="1" applyAlignment="1">
      <alignment horizontal="right" vertical="center"/>
    </xf>
    <xf numFmtId="0" fontId="8" fillId="3" borderId="26" xfId="1" applyFill="1" applyBorder="1" applyAlignment="1"/>
    <xf numFmtId="0" fontId="14" fillId="2" borderId="54" xfId="0" applyFont="1" applyFill="1" applyBorder="1" applyAlignment="1">
      <alignment horizontal="right" vertical="center"/>
    </xf>
    <xf numFmtId="4" fontId="8" fillId="2" borderId="58" xfId="0" applyNumberFormat="1" applyFont="1" applyFill="1" applyBorder="1" applyAlignment="1">
      <alignment vertical="center"/>
    </xf>
    <xf numFmtId="4" fontId="8" fillId="2" borderId="58" xfId="0" applyNumberFormat="1" applyFont="1" applyFill="1" applyBorder="1" applyAlignment="1">
      <alignment vertical="center" wrapText="1"/>
    </xf>
    <xf numFmtId="0" fontId="14" fillId="2" borderId="58" xfId="0" applyFont="1" applyFill="1" applyBorder="1" applyAlignment="1">
      <alignment horizontal="right" vertical="center"/>
    </xf>
    <xf numFmtId="10" fontId="8" fillId="2" borderId="58" xfId="0" applyNumberFormat="1" applyFont="1" applyFill="1" applyBorder="1" applyAlignment="1">
      <alignment vertical="center"/>
    </xf>
    <xf numFmtId="0" fontId="8" fillId="0" borderId="65" xfId="1" applyFont="1" applyFill="1" applyBorder="1" applyAlignment="1"/>
    <xf numFmtId="0" fontId="10" fillId="3" borderId="39" xfId="9" applyFont="1" applyFill="1" applyBorder="1" applyAlignment="1" applyProtection="1">
      <alignment vertical="center" wrapText="1"/>
    </xf>
    <xf numFmtId="4" fontId="10" fillId="0" borderId="42" xfId="9" applyNumberFormat="1" applyFont="1" applyFill="1" applyBorder="1" applyAlignment="1" applyProtection="1">
      <alignment vertical="center" wrapText="1"/>
    </xf>
    <xf numFmtId="0" fontId="8" fillId="3" borderId="38" xfId="1" applyFont="1" applyFill="1" applyBorder="1" applyAlignment="1"/>
    <xf numFmtId="49" fontId="11" fillId="4" borderId="40" xfId="3" applyNumberFormat="1" applyFont="1" applyFill="1" applyBorder="1" applyAlignment="1">
      <alignment vertical="center" wrapText="1"/>
    </xf>
    <xf numFmtId="0" fontId="8" fillId="2" borderId="40" xfId="3" applyFont="1" applyFill="1" applyBorder="1" applyAlignment="1">
      <alignment vertical="center"/>
    </xf>
    <xf numFmtId="0" fontId="11" fillId="0" borderId="40" xfId="3" applyFont="1" applyBorder="1" applyAlignment="1">
      <alignment vertical="center"/>
    </xf>
    <xf numFmtId="0" fontId="8" fillId="3" borderId="66" xfId="1" applyFont="1" applyFill="1" applyBorder="1" applyAlignment="1"/>
    <xf numFmtId="0" fontId="11" fillId="4" borderId="67" xfId="3" applyFont="1" applyFill="1" applyBorder="1" applyAlignment="1">
      <alignment vertical="center" wrapText="1"/>
    </xf>
    <xf numFmtId="0" fontId="8" fillId="0" borderId="38" xfId="10" applyFill="1" applyBorder="1" applyAlignment="1"/>
    <xf numFmtId="0" fontId="8" fillId="0" borderId="38" xfId="10" applyFont="1" applyFill="1" applyBorder="1" applyAlignment="1"/>
    <xf numFmtId="0" fontId="11" fillId="3" borderId="39" xfId="6" applyFont="1" applyFill="1" applyBorder="1" applyAlignment="1">
      <alignment vertical="center" wrapText="1"/>
    </xf>
    <xf numFmtId="4" fontId="11" fillId="0" borderId="42" xfId="6" applyNumberFormat="1" applyFont="1" applyFill="1" applyBorder="1" applyAlignment="1">
      <alignment vertical="center" wrapText="1"/>
    </xf>
    <xf numFmtId="10" fontId="11" fillId="0" borderId="42" xfId="6" applyNumberFormat="1" applyFont="1" applyFill="1" applyBorder="1" applyAlignment="1">
      <alignment vertical="center" wrapText="1"/>
    </xf>
    <xf numFmtId="3" fontId="13" fillId="0" borderId="42" xfId="3" applyNumberFormat="1" applyFont="1" applyBorder="1" applyAlignment="1">
      <alignment horizontal="right" vertical="center"/>
    </xf>
    <xf numFmtId="0" fontId="11" fillId="2" borderId="40" xfId="3" applyNumberFormat="1" applyFont="1" applyFill="1" applyBorder="1" applyAlignment="1">
      <alignment vertical="center"/>
    </xf>
    <xf numFmtId="0" fontId="15" fillId="4" borderId="40" xfId="3" applyFont="1" applyFill="1" applyBorder="1" applyAlignment="1">
      <alignment vertical="center" wrapText="1"/>
    </xf>
    <xf numFmtId="0" fontId="11" fillId="3" borderId="46" xfId="6" applyFont="1" applyFill="1" applyBorder="1" applyAlignment="1">
      <alignment vertical="center" wrapText="1"/>
    </xf>
    <xf numFmtId="4" fontId="11" fillId="0" borderId="49" xfId="6" applyNumberFormat="1" applyFont="1" applyFill="1" applyBorder="1" applyAlignment="1">
      <alignment vertical="center" wrapText="1"/>
    </xf>
    <xf numFmtId="10" fontId="11" fillId="0" borderId="49" xfId="6" applyNumberFormat="1" applyFont="1" applyFill="1" applyBorder="1" applyAlignment="1">
      <alignment vertical="center" wrapText="1"/>
    </xf>
    <xf numFmtId="10" fontId="8" fillId="2" borderId="29" xfId="0" applyNumberFormat="1" applyFont="1" applyFill="1" applyBorder="1" applyAlignment="1">
      <alignment vertical="center"/>
    </xf>
    <xf numFmtId="0" fontId="11" fillId="2" borderId="57" xfId="3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53" xfId="0" applyNumberFormat="1" applyBorder="1" applyAlignment="1">
      <alignment vertical="center"/>
    </xf>
    <xf numFmtId="0" fontId="0" fillId="0" borderId="58" xfId="0" applyBorder="1" applyAlignment="1">
      <alignment horizontal="right" vertical="center"/>
    </xf>
    <xf numFmtId="4" fontId="0" fillId="0" borderId="58" xfId="0" applyNumberFormat="1" applyBorder="1" applyAlignment="1">
      <alignment vertical="center"/>
    </xf>
    <xf numFmtId="164" fontId="3" fillId="3" borderId="58" xfId="0" applyNumberFormat="1" applyFont="1" applyFill="1" applyBorder="1" applyAlignment="1">
      <alignment horizontal="right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53" xfId="0" applyNumberFormat="1" applyFont="1" applyBorder="1" applyAlignment="1">
      <alignment horizontal="center" vertical="center"/>
    </xf>
    <xf numFmtId="4" fontId="2" fillId="0" borderId="53" xfId="0" applyNumberFormat="1" applyFont="1" applyBorder="1" applyAlignment="1">
      <alignment horizontal="right" vertical="center"/>
    </xf>
    <xf numFmtId="3" fontId="16" fillId="0" borderId="54" xfId="0" applyNumberFormat="1" applyFont="1" applyBorder="1" applyAlignment="1">
      <alignment vertical="center"/>
    </xf>
    <xf numFmtId="3" fontId="16" fillId="0" borderId="58" xfId="0" applyNumberFormat="1" applyFont="1" applyBorder="1" applyAlignment="1">
      <alignment vertical="center"/>
    </xf>
    <xf numFmtId="3" fontId="16" fillId="0" borderId="59" xfId="0" applyNumberFormat="1" applyFont="1" applyBorder="1" applyAlignment="1">
      <alignment vertical="center"/>
    </xf>
    <xf numFmtId="4" fontId="16" fillId="0" borderId="53" xfId="0" applyNumberFormat="1" applyFont="1" applyBorder="1" applyAlignment="1">
      <alignment vertical="center"/>
    </xf>
    <xf numFmtId="4" fontId="16" fillId="0" borderId="54" xfId="0" applyNumberFormat="1" applyFont="1" applyBorder="1" applyAlignment="1">
      <alignment vertical="center"/>
    </xf>
    <xf numFmtId="166" fontId="16" fillId="0" borderId="58" xfId="0" applyNumberFormat="1" applyFont="1" applyBorder="1" applyAlignment="1">
      <alignment vertical="center"/>
    </xf>
    <xf numFmtId="166" fontId="16" fillId="0" borderId="58" xfId="0" applyNumberFormat="1" applyFont="1" applyBorder="1" applyAlignment="1">
      <alignment horizontal="right" vertical="center"/>
    </xf>
    <xf numFmtId="4" fontId="16" fillId="0" borderId="58" xfId="0" applyNumberFormat="1" applyFont="1" applyBorder="1" applyAlignment="1">
      <alignment vertical="center"/>
    </xf>
    <xf numFmtId="4" fontId="16" fillId="0" borderId="58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0" fillId="0" borderId="61" xfId="0" applyBorder="1"/>
    <xf numFmtId="0" fontId="17" fillId="0" borderId="61" xfId="0" applyFont="1" applyFill="1" applyBorder="1" applyAlignment="1">
      <alignment horizontal="left"/>
    </xf>
    <xf numFmtId="0" fontId="18" fillId="0" borderId="61" xfId="0" applyFont="1" applyBorder="1"/>
    <xf numFmtId="0" fontId="18" fillId="0" borderId="61" xfId="0" applyFont="1" applyBorder="1" applyAlignment="1"/>
    <xf numFmtId="4" fontId="18" fillId="0" borderId="61" xfId="0" applyNumberFormat="1" applyFont="1" applyBorder="1" applyAlignment="1">
      <alignment horizontal="right"/>
    </xf>
    <xf numFmtId="4" fontId="18" fillId="0" borderId="61" xfId="0" applyNumberFormat="1" applyFont="1" applyBorder="1"/>
    <xf numFmtId="0" fontId="18" fillId="2" borderId="61" xfId="0" applyFont="1" applyFill="1" applyBorder="1"/>
    <xf numFmtId="10" fontId="18" fillId="0" borderId="61" xfId="0" applyNumberFormat="1" applyFont="1" applyBorder="1" applyAlignment="1">
      <alignment horizontal="right"/>
    </xf>
    <xf numFmtId="10" fontId="18" fillId="0" borderId="61" xfId="0" applyNumberFormat="1" applyFont="1" applyBorder="1"/>
    <xf numFmtId="4" fontId="0" fillId="0" borderId="61" xfId="0" applyNumberFormat="1" applyBorder="1" applyAlignment="1">
      <alignment horizontal="right"/>
    </xf>
    <xf numFmtId="4" fontId="0" fillId="0" borderId="61" xfId="0" applyNumberFormat="1" applyBorder="1"/>
    <xf numFmtId="0" fontId="0" fillId="2" borderId="61" xfId="0" applyFill="1" applyBorder="1" applyAlignment="1">
      <alignment horizontal="left" vertical="top"/>
    </xf>
    <xf numFmtId="0" fontId="0" fillId="0" borderId="61" xfId="0" applyBorder="1" applyAlignment="1">
      <alignment horizontal="right"/>
    </xf>
    <xf numFmtId="0" fontId="17" fillId="0" borderId="11" xfId="0" applyFont="1" applyFill="1" applyBorder="1" applyAlignment="1">
      <alignment horizontal="left"/>
    </xf>
    <xf numFmtId="1" fontId="0" fillId="0" borderId="61" xfId="0" applyNumberFormat="1" applyBorder="1" applyAlignment="1">
      <alignment horizontal="right"/>
    </xf>
    <xf numFmtId="1" fontId="19" fillId="0" borderId="61" xfId="0" applyNumberFormat="1" applyFont="1" applyBorder="1" applyAlignment="1">
      <alignment horizontal="left" vertical="top"/>
    </xf>
    <xf numFmtId="10" fontId="0" fillId="0" borderId="61" xfId="0" applyNumberFormat="1" applyBorder="1" applyAlignment="1">
      <alignment horizontal="right"/>
    </xf>
    <xf numFmtId="10" fontId="0" fillId="0" borderId="61" xfId="0" applyNumberFormat="1" applyBorder="1"/>
    <xf numFmtId="0" fontId="20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1" fillId="0" borderId="70" xfId="8" applyNumberFormat="1" applyFont="1" applyFill="1" applyBorder="1" applyAlignment="1">
      <alignment vertical="center" wrapText="1"/>
    </xf>
    <xf numFmtId="165" fontId="11" fillId="0" borderId="70" xfId="8" applyNumberFormat="1" applyFont="1" applyFill="1" applyBorder="1" applyAlignment="1">
      <alignment vertical="center" wrapText="1"/>
    </xf>
    <xf numFmtId="10" fontId="11" fillId="0" borderId="70" xfId="8" applyNumberFormat="1" applyFont="1" applyFill="1" applyBorder="1" applyAlignment="1">
      <alignment vertical="center" wrapText="1"/>
    </xf>
    <xf numFmtId="4" fontId="11" fillId="0" borderId="42" xfId="8" applyNumberFormat="1" applyFont="1" applyFill="1" applyBorder="1" applyAlignment="1">
      <alignment vertical="center" wrapText="1"/>
    </xf>
    <xf numFmtId="165" fontId="11" fillId="0" borderId="42" xfId="8" applyNumberFormat="1" applyFont="1" applyFill="1" applyBorder="1" applyAlignment="1">
      <alignment vertical="center" wrapText="1"/>
    </xf>
    <xf numFmtId="10" fontId="11" fillId="0" borderId="42" xfId="8" applyNumberFormat="1" applyFont="1" applyFill="1" applyBorder="1" applyAlignment="1">
      <alignment vertical="center" wrapText="1"/>
    </xf>
    <xf numFmtId="1" fontId="13" fillId="2" borderId="32" xfId="0" applyNumberFormat="1" applyFont="1" applyFill="1" applyBorder="1" applyAlignment="1">
      <alignment vertical="center"/>
    </xf>
    <xf numFmtId="1" fontId="13" fillId="2" borderId="39" xfId="0" applyNumberFormat="1" applyFont="1" applyFill="1" applyBorder="1" applyAlignment="1">
      <alignment vertical="center" wrapText="1"/>
    </xf>
    <xf numFmtId="1" fontId="13" fillId="2" borderId="39" xfId="0" applyNumberFormat="1" applyFont="1" applyFill="1" applyBorder="1" applyAlignment="1">
      <alignment vertical="center"/>
    </xf>
    <xf numFmtId="1" fontId="13" fillId="2" borderId="51" xfId="0" applyNumberFormat="1" applyFont="1" applyFill="1" applyBorder="1" applyAlignment="1">
      <alignment vertical="center"/>
    </xf>
    <xf numFmtId="1" fontId="13" fillId="2" borderId="53" xfId="0" applyNumberFormat="1" applyFont="1" applyFill="1" applyBorder="1" applyAlignment="1">
      <alignment vertical="center" wrapText="1"/>
    </xf>
    <xf numFmtId="1" fontId="13" fillId="2" borderId="53" xfId="0" applyNumberFormat="1" applyFont="1" applyFill="1" applyBorder="1" applyAlignment="1">
      <alignment vertical="center"/>
    </xf>
    <xf numFmtId="1" fontId="13" fillId="2" borderId="35" xfId="0" applyNumberFormat="1" applyFont="1" applyFill="1" applyBorder="1" applyAlignment="1">
      <alignment vertical="center" wrapText="1"/>
    </xf>
    <xf numFmtId="1" fontId="13" fillId="2" borderId="42" xfId="0" applyNumberFormat="1" applyFont="1" applyFill="1" applyBorder="1" applyAlignment="1">
      <alignment vertical="center" wrapText="1"/>
    </xf>
    <xf numFmtId="1" fontId="13" fillId="2" borderId="42" xfId="0" applyNumberFormat="1" applyFont="1" applyFill="1" applyBorder="1" applyAlignment="1">
      <alignment vertical="center"/>
    </xf>
    <xf numFmtId="1" fontId="13" fillId="2" borderId="49" xfId="0" applyNumberFormat="1" applyFont="1" applyFill="1" applyBorder="1" applyAlignment="1">
      <alignment vertical="center"/>
    </xf>
    <xf numFmtId="1" fontId="13" fillId="2" borderId="35" xfId="0" applyNumberFormat="1" applyFont="1" applyFill="1" applyBorder="1" applyAlignment="1">
      <alignment vertical="center"/>
    </xf>
    <xf numFmtId="1" fontId="13" fillId="2" borderId="29" xfId="0" applyNumberFormat="1" applyFont="1" applyFill="1" applyBorder="1" applyAlignment="1">
      <alignment vertical="center"/>
    </xf>
    <xf numFmtId="1" fontId="13" fillId="2" borderId="29" xfId="0" applyNumberFormat="1" applyFont="1" applyFill="1" applyBorder="1" applyAlignment="1">
      <alignment vertical="center" wrapText="1"/>
    </xf>
    <xf numFmtId="1" fontId="13" fillId="2" borderId="3" xfId="0" applyNumberFormat="1" applyFont="1" applyFill="1" applyBorder="1" applyAlignment="1">
      <alignment vertical="center"/>
    </xf>
    <xf numFmtId="1" fontId="14" fillId="2" borderId="42" xfId="0" applyNumberFormat="1" applyFont="1" applyFill="1" applyBorder="1" applyAlignment="1">
      <alignment vertical="center"/>
    </xf>
    <xf numFmtId="1" fontId="13" fillId="2" borderId="49" xfId="0" applyNumberFormat="1" applyFont="1" applyFill="1" applyBorder="1" applyAlignment="1">
      <alignment vertical="center" wrapText="1"/>
    </xf>
    <xf numFmtId="0" fontId="0" fillId="0" borderId="61" xfId="0" applyBorder="1" applyAlignment="1"/>
    <xf numFmtId="10" fontId="5" fillId="3" borderId="35" xfId="0" applyNumberFormat="1" applyFont="1" applyFill="1" applyBorder="1" applyAlignment="1">
      <alignment horizontal="center" vertical="center" wrapText="1"/>
    </xf>
    <xf numFmtId="10" fontId="5" fillId="3" borderId="42" xfId="0" applyNumberFormat="1" applyFont="1" applyFill="1" applyBorder="1" applyAlignment="1">
      <alignment horizontal="center" vertical="center" wrapText="1"/>
    </xf>
    <xf numFmtId="10" fontId="5" fillId="3" borderId="49" xfId="0" applyNumberFormat="1" applyFont="1" applyFill="1" applyBorder="1" applyAlignment="1">
      <alignment horizontal="center" vertical="center" wrapText="1"/>
    </xf>
    <xf numFmtId="10" fontId="3" fillId="2" borderId="53" xfId="0" applyNumberFormat="1" applyFont="1" applyFill="1" applyBorder="1" applyAlignment="1">
      <alignment horizontal="center" vertical="center" wrapText="1"/>
    </xf>
    <xf numFmtId="10" fontId="5" fillId="2" borderId="53" xfId="0" applyNumberFormat="1" applyFont="1" applyFill="1" applyBorder="1" applyAlignment="1">
      <alignment horizontal="center" vertical="center" wrapText="1"/>
    </xf>
    <xf numFmtId="10" fontId="3" fillId="3" borderId="53" xfId="0" applyNumberFormat="1" applyFont="1" applyFill="1" applyBorder="1" applyAlignment="1">
      <alignment horizontal="center" vertical="center" wrapText="1"/>
    </xf>
    <xf numFmtId="10" fontId="5" fillId="3" borderId="53" xfId="0" applyNumberFormat="1" applyFont="1" applyFill="1" applyBorder="1" applyAlignment="1">
      <alignment horizontal="center" vertical="center" wrapText="1"/>
    </xf>
    <xf numFmtId="10" fontId="3" fillId="2" borderId="3" xfId="0" applyNumberFormat="1" applyFont="1" applyFill="1" applyBorder="1" applyAlignment="1">
      <alignment horizontal="center" vertical="center" wrapText="1"/>
    </xf>
    <xf numFmtId="10" fontId="5" fillId="2" borderId="58" xfId="0" applyNumberFormat="1" applyFont="1" applyFill="1" applyBorder="1" applyAlignment="1">
      <alignment horizontal="center" vertical="center" wrapText="1"/>
    </xf>
    <xf numFmtId="10" fontId="3" fillId="2" borderId="29" xfId="0" applyNumberFormat="1" applyFont="1" applyFill="1" applyBorder="1" applyAlignment="1">
      <alignment horizontal="center" vertical="center" wrapText="1"/>
    </xf>
    <xf numFmtId="10" fontId="16" fillId="0" borderId="58" xfId="0" applyNumberFormat="1" applyFont="1" applyBorder="1" applyAlignment="1">
      <alignment horizontal="center" vertical="center"/>
    </xf>
    <xf numFmtId="10" fontId="0" fillId="0" borderId="58" xfId="0" applyNumberFormat="1" applyBorder="1" applyAlignment="1">
      <alignment horizontal="center" vertical="center"/>
    </xf>
    <xf numFmtId="10" fontId="5" fillId="0" borderId="58" xfId="0" applyNumberFormat="1" applyFont="1" applyBorder="1" applyAlignment="1">
      <alignment horizontal="center" vertical="center"/>
    </xf>
    <xf numFmtId="10" fontId="3" fillId="2" borderId="37" xfId="0" applyNumberFormat="1" applyFont="1" applyFill="1" applyBorder="1" applyAlignment="1">
      <alignment horizontal="center" vertical="center" wrapText="1"/>
    </xf>
    <xf numFmtId="10" fontId="3" fillId="2" borderId="44" xfId="0" applyNumberFormat="1" applyFont="1" applyFill="1" applyBorder="1" applyAlignment="1">
      <alignment horizontal="center" vertical="center" wrapText="1"/>
    </xf>
    <xf numFmtId="10" fontId="3" fillId="2" borderId="52" xfId="0" applyNumberFormat="1" applyFont="1" applyFill="1" applyBorder="1" applyAlignment="1">
      <alignment horizontal="center" vertical="center" wrapText="1"/>
    </xf>
    <xf numFmtId="10" fontId="3" fillId="2" borderId="55" xfId="0" applyNumberFormat="1" applyFont="1" applyFill="1" applyBorder="1" applyAlignment="1">
      <alignment horizontal="center" vertical="center" wrapText="1"/>
    </xf>
    <xf numFmtId="10" fontId="8" fillId="2" borderId="55" xfId="0" applyNumberFormat="1" applyFont="1" applyFill="1" applyBorder="1" applyAlignment="1">
      <alignment horizontal="center" vertical="center" wrapText="1"/>
    </xf>
    <xf numFmtId="10" fontId="8" fillId="2" borderId="63" xfId="0" applyNumberFormat="1" applyFont="1" applyFill="1" applyBorder="1" applyAlignment="1">
      <alignment horizontal="center" vertical="center" wrapText="1"/>
    </xf>
    <xf numFmtId="10" fontId="8" fillId="2" borderId="64" xfId="0" applyNumberFormat="1" applyFont="1" applyFill="1" applyBorder="1" applyAlignment="1">
      <alignment horizontal="center" vertical="center" wrapText="1"/>
    </xf>
    <xf numFmtId="10" fontId="0" fillId="0" borderId="64" xfId="0" applyNumberFormat="1" applyBorder="1" applyAlignment="1">
      <alignment horizontal="center" vertical="center"/>
    </xf>
    <xf numFmtId="10" fontId="16" fillId="0" borderId="64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10" fontId="3" fillId="0" borderId="28" xfId="0" applyNumberFormat="1" applyFont="1" applyFill="1" applyBorder="1" applyAlignment="1">
      <alignment horizontal="center" vertical="center" wrapText="1"/>
    </xf>
    <xf numFmtId="10" fontId="3" fillId="0" borderId="53" xfId="0" applyNumberFormat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4" fontId="3" fillId="0" borderId="53" xfId="0" applyNumberFormat="1" applyFont="1" applyFill="1" applyBorder="1" applyAlignment="1">
      <alignment horizontal="center" vertical="center" wrapText="1"/>
    </xf>
    <xf numFmtId="4" fontId="3" fillId="2" borderId="53" xfId="0" applyNumberFormat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right" vertical="center"/>
    </xf>
    <xf numFmtId="0" fontId="3" fillId="0" borderId="53" xfId="0" applyFont="1" applyFill="1" applyBorder="1" applyAlignment="1">
      <alignment horizontal="right" vertical="center" wrapText="1"/>
    </xf>
    <xf numFmtId="164" fontId="5" fillId="0" borderId="53" xfId="0" applyNumberFormat="1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7" fillId="0" borderId="68" xfId="0" applyFont="1" applyBorder="1" applyAlignment="1">
      <alignment horizontal="left" wrapText="1"/>
    </xf>
    <xf numFmtId="0" fontId="17" fillId="0" borderId="69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0" fontId="0" fillId="0" borderId="69" xfId="0" applyBorder="1" applyAlignment="1"/>
    <xf numFmtId="0" fontId="0" fillId="0" borderId="11" xfId="0" applyBorder="1" applyAlignment="1"/>
    <xf numFmtId="0" fontId="17" fillId="0" borderId="61" xfId="0" applyFont="1" applyBorder="1" applyAlignment="1">
      <alignment horizontal="left" wrapText="1"/>
    </xf>
    <xf numFmtId="0" fontId="8" fillId="0" borderId="61" xfId="0" applyFont="1" applyBorder="1" applyAlignment="1">
      <alignment horizontal="left" wrapText="1"/>
    </xf>
    <xf numFmtId="0" fontId="0" fillId="0" borderId="61" xfId="0" applyBorder="1" applyAlignment="1"/>
    <xf numFmtId="10" fontId="3" fillId="0" borderId="4" xfId="0" applyNumberFormat="1" applyFont="1" applyFill="1" applyBorder="1" applyAlignment="1">
      <alignment horizontal="center" vertical="center" wrapText="1"/>
    </xf>
    <xf numFmtId="10" fontId="0" fillId="0" borderId="10" xfId="0" applyNumberForma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0" fontId="3" fillId="0" borderId="9" xfId="0" applyNumberFormat="1" applyFont="1" applyFill="1" applyBorder="1" applyAlignment="1">
      <alignment horizontal="center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1">
    <cellStyle name="Normal" xfId="0" builtinId="0"/>
    <cellStyle name="Normal 18" xfId="2"/>
    <cellStyle name="Normal 2" xfId="3"/>
    <cellStyle name="Normal 2 2" xfId="4"/>
    <cellStyle name="Normal 2 3" xfId="1"/>
    <cellStyle name="Normal 2 3 2 2" xfId="10"/>
    <cellStyle name="Normal 3 3" xfId="5"/>
    <cellStyle name="Normal 4 2" xfId="9"/>
    <cellStyle name="Normal_Sheet1" xfId="7"/>
    <cellStyle name="Normal_Sheet1_1" xfId="6"/>
    <cellStyle name="Normal_Sheet1_3" xfId="8"/>
  </cellStyles>
  <dxfs count="1">
    <dxf>
      <fill>
        <patternFill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4"/>
  <sheetViews>
    <sheetView tabSelected="1" topLeftCell="B1" workbookViewId="0">
      <pane ySplit="3" topLeftCell="A4" activePane="bottomLeft" state="frozen"/>
      <selection pane="bottomLeft" activeCell="B1" sqref="B1:B3"/>
    </sheetView>
  </sheetViews>
  <sheetFormatPr defaultRowHeight="15" x14ac:dyDescent="0.25"/>
  <cols>
    <col min="1" max="1" width="9.7109375" style="238" hidden="1" customWidth="1"/>
    <col min="2" max="2" width="7.85546875" style="238" customWidth="1"/>
    <col min="3" max="3" width="63.28515625" style="239" customWidth="1"/>
    <col min="4" max="4" width="17.7109375" style="239" customWidth="1"/>
    <col min="5" max="5" width="12.5703125" style="239" customWidth="1"/>
    <col min="6" max="6" width="12.85546875" style="239" customWidth="1"/>
    <col min="7" max="7" width="12.7109375" style="239" bestFit="1" customWidth="1"/>
    <col min="8" max="8" width="13.5703125" style="239" customWidth="1"/>
    <col min="9" max="9" width="4.85546875" style="239" customWidth="1"/>
    <col min="10" max="10" width="13.7109375" style="240" customWidth="1"/>
    <col min="11" max="11" width="9.140625" style="239"/>
    <col min="12" max="12" width="6.42578125" style="241" bestFit="1" customWidth="1"/>
    <col min="13" max="13" width="12.85546875" style="240" customWidth="1"/>
    <col min="14" max="14" width="9.140625" style="239"/>
    <col min="15" max="15" width="3.28515625" style="241" bestFit="1" customWidth="1"/>
    <col min="16" max="16" width="13" style="240" customWidth="1"/>
    <col min="17" max="17" width="9.140625" style="239"/>
    <col min="18" max="18" width="4.85546875" style="241" bestFit="1" customWidth="1"/>
    <col min="19" max="19" width="13.140625" style="239" customWidth="1"/>
    <col min="20" max="20" width="12" style="239" customWidth="1"/>
    <col min="21" max="21" width="10.85546875" style="239" customWidth="1"/>
    <col min="22" max="22" width="12.140625" style="239" customWidth="1"/>
    <col min="23" max="23" width="11.28515625" style="239" customWidth="1"/>
    <col min="24" max="24" width="15.5703125" style="239" customWidth="1"/>
    <col min="25" max="25" width="12.28515625" style="238" customWidth="1"/>
    <col min="26" max="26" width="11.42578125" style="239" customWidth="1"/>
    <col min="27" max="27" width="13.7109375" style="239" customWidth="1"/>
    <col min="28" max="28" width="12.42578125" style="239" customWidth="1"/>
    <col min="29" max="29" width="12.5703125" style="238" customWidth="1"/>
  </cols>
  <sheetData>
    <row r="1" spans="1:30" ht="24" customHeight="1" x14ac:dyDescent="0.25">
      <c r="A1" s="298" t="s">
        <v>0</v>
      </c>
      <c r="B1" s="300" t="s">
        <v>1</v>
      </c>
      <c r="C1" s="302" t="s">
        <v>2</v>
      </c>
      <c r="D1" s="305" t="s">
        <v>3</v>
      </c>
      <c r="E1" s="305" t="s">
        <v>4</v>
      </c>
      <c r="F1" s="305" t="s">
        <v>5</v>
      </c>
      <c r="G1" s="305" t="s">
        <v>6</v>
      </c>
      <c r="H1" s="320" t="s">
        <v>7</v>
      </c>
      <c r="I1" s="321"/>
      <c r="J1" s="320" t="s">
        <v>8</v>
      </c>
      <c r="K1" s="300"/>
      <c r="L1" s="325"/>
      <c r="M1" s="329" t="s">
        <v>9</v>
      </c>
      <c r="N1" s="305"/>
      <c r="O1" s="330"/>
      <c r="P1" s="305" t="s">
        <v>10</v>
      </c>
      <c r="Q1" s="305"/>
      <c r="R1" s="334"/>
      <c r="S1" s="336" t="s">
        <v>11</v>
      </c>
      <c r="T1" s="336"/>
      <c r="U1" s="336"/>
      <c r="V1" s="336"/>
      <c r="W1" s="336"/>
      <c r="X1" s="336"/>
      <c r="Y1" s="337"/>
      <c r="Z1" s="318" t="s">
        <v>12</v>
      </c>
      <c r="AA1" s="318"/>
      <c r="AB1" s="318"/>
      <c r="AC1" s="319"/>
      <c r="AD1" s="1"/>
    </row>
    <row r="2" spans="1:30" ht="76.5" customHeight="1" x14ac:dyDescent="0.25">
      <c r="A2" s="299"/>
      <c r="B2" s="301"/>
      <c r="C2" s="303"/>
      <c r="D2" s="306"/>
      <c r="E2" s="308"/>
      <c r="F2" s="338"/>
      <c r="G2" s="308"/>
      <c r="H2" s="322"/>
      <c r="I2" s="323"/>
      <c r="J2" s="326"/>
      <c r="K2" s="327"/>
      <c r="L2" s="328"/>
      <c r="M2" s="331"/>
      <c r="N2" s="332"/>
      <c r="O2" s="333"/>
      <c r="P2" s="335"/>
      <c r="Q2" s="335"/>
      <c r="R2" s="335"/>
      <c r="S2" s="2" t="s">
        <v>13</v>
      </c>
      <c r="T2" s="2" t="s">
        <v>14</v>
      </c>
      <c r="U2" s="3" t="s">
        <v>15</v>
      </c>
      <c r="V2" s="2" t="s">
        <v>16</v>
      </c>
      <c r="W2" s="2" t="s">
        <v>17</v>
      </c>
      <c r="X2" s="2" t="s">
        <v>18</v>
      </c>
      <c r="Y2" s="4" t="s">
        <v>19</v>
      </c>
      <c r="Z2" s="2" t="s">
        <v>20</v>
      </c>
      <c r="AA2" s="2" t="s">
        <v>21</v>
      </c>
      <c r="AB2" s="2" t="s">
        <v>22</v>
      </c>
      <c r="AC2" s="5" t="s">
        <v>23</v>
      </c>
      <c r="AD2" s="1"/>
    </row>
    <row r="3" spans="1:30" ht="23.25" customHeight="1" thickBot="1" x14ac:dyDescent="0.3">
      <c r="A3" s="299"/>
      <c r="B3" s="301"/>
      <c r="C3" s="304"/>
      <c r="D3" s="307"/>
      <c r="E3" s="309"/>
      <c r="F3" s="339"/>
      <c r="G3" s="309"/>
      <c r="H3" s="324"/>
      <c r="I3" s="323"/>
      <c r="J3" s="6" t="s">
        <v>24</v>
      </c>
      <c r="K3" s="7" t="s">
        <v>25</v>
      </c>
      <c r="L3" s="8"/>
      <c r="M3" s="6" t="s">
        <v>24</v>
      </c>
      <c r="N3" s="6" t="s">
        <v>26</v>
      </c>
      <c r="O3" s="9"/>
      <c r="P3" s="10" t="s">
        <v>24</v>
      </c>
      <c r="Q3" s="6" t="s">
        <v>26</v>
      </c>
      <c r="R3" s="11"/>
      <c r="S3" s="12" t="s">
        <v>27</v>
      </c>
      <c r="T3" s="3" t="s">
        <v>27</v>
      </c>
      <c r="U3" s="12" t="s">
        <v>27</v>
      </c>
      <c r="V3" s="3" t="s">
        <v>27</v>
      </c>
      <c r="W3" s="12" t="s">
        <v>27</v>
      </c>
      <c r="X3" s="12" t="s">
        <v>27</v>
      </c>
      <c r="Y3" s="13" t="s">
        <v>27</v>
      </c>
      <c r="Z3" s="12" t="s">
        <v>27</v>
      </c>
      <c r="AA3" s="12" t="s">
        <v>27</v>
      </c>
      <c r="AB3" s="12" t="s">
        <v>27</v>
      </c>
      <c r="AC3" s="14" t="s">
        <v>27</v>
      </c>
      <c r="AD3" s="1"/>
    </row>
    <row r="4" spans="1:30" ht="15" customHeight="1" thickBot="1" x14ac:dyDescent="0.3">
      <c r="A4" s="15"/>
      <c r="B4" s="16"/>
      <c r="C4" s="297" t="s">
        <v>28</v>
      </c>
      <c r="D4" s="288"/>
      <c r="E4" s="291"/>
      <c r="F4" s="193"/>
      <c r="G4" s="291"/>
      <c r="H4" s="291"/>
      <c r="I4" s="291"/>
      <c r="J4" s="292"/>
      <c r="K4" s="293"/>
      <c r="L4" s="294"/>
      <c r="M4" s="292"/>
      <c r="N4" s="292"/>
      <c r="O4" s="295"/>
      <c r="P4" s="292"/>
      <c r="Q4" s="292"/>
      <c r="R4" s="78"/>
      <c r="S4" s="290"/>
      <c r="T4" s="290"/>
      <c r="U4" s="290"/>
      <c r="V4" s="290"/>
      <c r="W4" s="290"/>
      <c r="X4" s="290"/>
      <c r="Y4" s="296"/>
      <c r="Z4" s="290"/>
      <c r="AA4" s="289"/>
      <c r="AB4" s="290"/>
      <c r="AC4" s="17"/>
      <c r="AD4" s="18"/>
    </row>
    <row r="5" spans="1:30" x14ac:dyDescent="0.25">
      <c r="A5" s="19">
        <v>1</v>
      </c>
      <c r="B5" s="20">
        <v>1</v>
      </c>
      <c r="C5" s="21" t="s">
        <v>29</v>
      </c>
      <c r="D5" s="22">
        <v>147203</v>
      </c>
      <c r="E5" s="23">
        <v>29019</v>
      </c>
      <c r="F5" s="23">
        <v>0</v>
      </c>
      <c r="G5" s="23">
        <v>487418</v>
      </c>
      <c r="H5" s="24">
        <f t="shared" ref="H5:H10" si="0">(F5/6)*2.5+G5</f>
        <v>487418</v>
      </c>
      <c r="I5" s="249"/>
      <c r="J5" s="25">
        <v>194786.84</v>
      </c>
      <c r="K5" s="26">
        <f t="shared" ref="K5:K10" si="1">J5*1000/H5</f>
        <v>399.62996852803957</v>
      </c>
      <c r="L5" s="27"/>
      <c r="M5" s="28">
        <v>104269.58</v>
      </c>
      <c r="N5" s="26">
        <f t="shared" ref="N5:N10" si="2">M5*1000/H5</f>
        <v>213.92230077674603</v>
      </c>
      <c r="O5" s="29"/>
      <c r="P5" s="28">
        <v>90517.260000000009</v>
      </c>
      <c r="Q5" s="26">
        <f t="shared" ref="Q5:Q10" si="3">P5*1000/H5</f>
        <v>185.70766775129357</v>
      </c>
      <c r="R5" s="30"/>
      <c r="S5" s="31">
        <v>1.3787738432432089E-2</v>
      </c>
      <c r="T5" s="32">
        <v>0</v>
      </c>
      <c r="U5" s="32">
        <v>2.3737281224953392E-2</v>
      </c>
      <c r="V5" s="32">
        <v>0.23096334434092161</v>
      </c>
      <c r="W5" s="32">
        <v>0.26381515301547065</v>
      </c>
      <c r="X5" s="32">
        <v>2.9974304218909247E-3</v>
      </c>
      <c r="Y5" s="266">
        <v>0.53530094743566869</v>
      </c>
      <c r="Z5" s="32">
        <v>0</v>
      </c>
      <c r="AA5" s="33">
        <v>1.3950634447378479E-3</v>
      </c>
      <c r="AB5" s="32">
        <v>0.46330398911959353</v>
      </c>
      <c r="AC5" s="279">
        <v>0.46469905256433136</v>
      </c>
    </row>
    <row r="6" spans="1:30" x14ac:dyDescent="0.25">
      <c r="A6" s="34">
        <v>1</v>
      </c>
      <c r="B6" s="35">
        <v>97</v>
      </c>
      <c r="C6" s="36" t="s">
        <v>30</v>
      </c>
      <c r="D6" s="37">
        <v>283491</v>
      </c>
      <c r="E6" s="38">
        <v>34890</v>
      </c>
      <c r="F6" s="38">
        <v>1795</v>
      </c>
      <c r="G6" s="38">
        <v>1061983</v>
      </c>
      <c r="H6" s="39">
        <f t="shared" si="0"/>
        <v>1062730.9166666667</v>
      </c>
      <c r="I6" s="250">
        <v>1</v>
      </c>
      <c r="J6" s="40">
        <v>360480.24</v>
      </c>
      <c r="K6" s="41">
        <f t="shared" si="1"/>
        <v>339.2018001421024</v>
      </c>
      <c r="L6" s="42"/>
      <c r="M6" s="43">
        <v>188248.21999999997</v>
      </c>
      <c r="N6" s="41">
        <f t="shared" si="2"/>
        <v>177.13629767209019</v>
      </c>
      <c r="O6" s="44"/>
      <c r="P6" s="43">
        <v>172232.02</v>
      </c>
      <c r="Q6" s="41">
        <f t="shared" si="3"/>
        <v>162.06550247001221</v>
      </c>
      <c r="R6" s="45"/>
      <c r="S6" s="46">
        <v>1.6232595717313104E-2</v>
      </c>
      <c r="T6" s="47">
        <v>0</v>
      </c>
      <c r="U6" s="47">
        <v>4.0030321772977072E-2</v>
      </c>
      <c r="V6" s="47">
        <v>0.23740666062583626</v>
      </c>
      <c r="W6" s="47">
        <v>0.22353036604724852</v>
      </c>
      <c r="X6" s="47">
        <v>5.015143132394719E-3</v>
      </c>
      <c r="Y6" s="267">
        <v>0.52221508729576971</v>
      </c>
      <c r="Z6" s="47">
        <v>0.11474850882256403</v>
      </c>
      <c r="AA6" s="48">
        <v>1.5509865395118468E-4</v>
      </c>
      <c r="AB6" s="47">
        <v>0.36288130522771511</v>
      </c>
      <c r="AC6" s="280">
        <v>0.47778491270423035</v>
      </c>
    </row>
    <row r="7" spans="1:30" x14ac:dyDescent="0.25">
      <c r="A7" s="49">
        <v>1</v>
      </c>
      <c r="B7" s="35">
        <v>172</v>
      </c>
      <c r="C7" s="36" t="s">
        <v>31</v>
      </c>
      <c r="D7" s="37">
        <v>150231</v>
      </c>
      <c r="E7" s="38">
        <v>59734</v>
      </c>
      <c r="F7" s="38">
        <v>0</v>
      </c>
      <c r="G7" s="38">
        <v>528504</v>
      </c>
      <c r="H7" s="39">
        <f t="shared" si="0"/>
        <v>528504</v>
      </c>
      <c r="I7" s="250"/>
      <c r="J7" s="40">
        <v>214897.22</v>
      </c>
      <c r="K7" s="41">
        <f t="shared" si="1"/>
        <v>406.61417888984755</v>
      </c>
      <c r="L7" s="50"/>
      <c r="M7" s="43">
        <v>102498.62000000001</v>
      </c>
      <c r="N7" s="41">
        <f t="shared" si="2"/>
        <v>193.94104869594179</v>
      </c>
      <c r="O7" s="50"/>
      <c r="P7" s="43">
        <v>112398.59999999999</v>
      </c>
      <c r="Q7" s="41">
        <f t="shared" si="3"/>
        <v>212.67313019390579</v>
      </c>
      <c r="R7" s="51"/>
      <c r="S7" s="46">
        <v>1.3550943097356029E-2</v>
      </c>
      <c r="T7" s="47">
        <v>7.0410403633886008E-4</v>
      </c>
      <c r="U7" s="47">
        <v>4.3444070611988371E-2</v>
      </c>
      <c r="V7" s="47">
        <v>0.20557036521924293</v>
      </c>
      <c r="W7" s="47">
        <v>0.20869948899292418</v>
      </c>
      <c r="X7" s="47">
        <v>4.9968073109554418E-3</v>
      </c>
      <c r="Y7" s="267">
        <v>0.47696577926880579</v>
      </c>
      <c r="Z7" s="47">
        <v>0</v>
      </c>
      <c r="AA7" s="47">
        <v>1.9432080135797008E-3</v>
      </c>
      <c r="AB7" s="47">
        <v>0.52109101271761449</v>
      </c>
      <c r="AC7" s="280">
        <v>0.52303422073119421</v>
      </c>
    </row>
    <row r="8" spans="1:30" x14ac:dyDescent="0.25">
      <c r="A8" s="34">
        <v>1</v>
      </c>
      <c r="B8" s="35">
        <v>20</v>
      </c>
      <c r="C8" s="36" t="s">
        <v>32</v>
      </c>
      <c r="D8" s="37">
        <v>453048</v>
      </c>
      <c r="E8" s="38">
        <v>499314</v>
      </c>
      <c r="F8" s="38">
        <v>0</v>
      </c>
      <c r="G8" s="38">
        <v>2520709</v>
      </c>
      <c r="H8" s="39">
        <f t="shared" si="0"/>
        <v>2520709</v>
      </c>
      <c r="I8" s="251"/>
      <c r="J8" s="40">
        <v>840040.76</v>
      </c>
      <c r="K8" s="41">
        <f t="shared" si="1"/>
        <v>333.25574669666349</v>
      </c>
      <c r="L8" s="42"/>
      <c r="M8" s="43">
        <v>387960.89999999997</v>
      </c>
      <c r="N8" s="41">
        <f t="shared" si="2"/>
        <v>153.90943579762674</v>
      </c>
      <c r="O8" s="44"/>
      <c r="P8" s="43">
        <v>452079.86000000004</v>
      </c>
      <c r="Q8" s="41">
        <f t="shared" si="3"/>
        <v>179.34631089903675</v>
      </c>
      <c r="R8" s="45"/>
      <c r="S8" s="46">
        <v>1.6533852476396504E-2</v>
      </c>
      <c r="T8" s="47">
        <v>0</v>
      </c>
      <c r="U8" s="47">
        <v>4.2431512489941557E-2</v>
      </c>
      <c r="V8" s="47">
        <v>0.19287802177599095</v>
      </c>
      <c r="W8" s="47">
        <v>0.20854398779411609</v>
      </c>
      <c r="X8" s="47">
        <v>1.4484297166723196E-3</v>
      </c>
      <c r="Y8" s="267">
        <v>0.46183580425311738</v>
      </c>
      <c r="Z8" s="47">
        <v>0</v>
      </c>
      <c r="AA8" s="48">
        <v>2.5559474042664311E-4</v>
      </c>
      <c r="AB8" s="47">
        <v>0.53790860100645599</v>
      </c>
      <c r="AC8" s="280">
        <v>0.53816419574688268</v>
      </c>
    </row>
    <row r="9" spans="1:30" x14ac:dyDescent="0.25">
      <c r="A9" s="49">
        <v>1</v>
      </c>
      <c r="B9" s="35">
        <v>270</v>
      </c>
      <c r="C9" s="36" t="s">
        <v>33</v>
      </c>
      <c r="D9" s="37">
        <v>308000</v>
      </c>
      <c r="E9" s="38">
        <v>96000</v>
      </c>
      <c r="F9" s="38">
        <v>0</v>
      </c>
      <c r="G9" s="38">
        <v>1241000</v>
      </c>
      <c r="H9" s="39">
        <f t="shared" si="0"/>
        <v>1241000</v>
      </c>
      <c r="I9" s="251"/>
      <c r="J9" s="40">
        <v>482555.13</v>
      </c>
      <c r="K9" s="41">
        <f t="shared" si="1"/>
        <v>388.84377921031427</v>
      </c>
      <c r="L9" s="50"/>
      <c r="M9" s="43">
        <v>209346.8</v>
      </c>
      <c r="N9" s="41">
        <f t="shared" si="2"/>
        <v>168.69202256244964</v>
      </c>
      <c r="O9" s="50"/>
      <c r="P9" s="43">
        <v>273208.32999999996</v>
      </c>
      <c r="Q9" s="41">
        <f t="shared" si="3"/>
        <v>220.15175664786457</v>
      </c>
      <c r="R9" s="51"/>
      <c r="S9" s="46">
        <v>1.4170215121327174E-2</v>
      </c>
      <c r="T9" s="52">
        <v>1.4236715295100064E-3</v>
      </c>
      <c r="U9" s="52">
        <v>2.7907692122141569E-2</v>
      </c>
      <c r="V9" s="52">
        <v>0.2432378866224052</v>
      </c>
      <c r="W9" s="52">
        <v>0.1445620731459222</v>
      </c>
      <c r="X9" s="52">
        <v>2.5282707076391456E-3</v>
      </c>
      <c r="Y9" s="267">
        <v>0.43382980924894532</v>
      </c>
      <c r="Z9" s="52">
        <v>0.14031236182278281</v>
      </c>
      <c r="AA9" s="52">
        <v>1.6855068974191611E-3</v>
      </c>
      <c r="AB9" s="52">
        <v>0.4241723220308527</v>
      </c>
      <c r="AC9" s="280">
        <v>0.56617019075105468</v>
      </c>
    </row>
    <row r="10" spans="1:30" ht="15.75" thickBot="1" x14ac:dyDescent="0.3">
      <c r="A10" s="53">
        <v>1</v>
      </c>
      <c r="B10" s="54">
        <v>50</v>
      </c>
      <c r="C10" s="55" t="s">
        <v>34</v>
      </c>
      <c r="D10" s="56">
        <v>115537</v>
      </c>
      <c r="E10" s="57">
        <v>50100</v>
      </c>
      <c r="F10" s="57">
        <v>0</v>
      </c>
      <c r="G10" s="57">
        <v>385680</v>
      </c>
      <c r="H10" s="58">
        <f t="shared" si="0"/>
        <v>385680</v>
      </c>
      <c r="I10" s="252"/>
      <c r="J10" s="59">
        <v>149900.06</v>
      </c>
      <c r="K10" s="60">
        <f t="shared" si="1"/>
        <v>388.66433312590749</v>
      </c>
      <c r="L10" s="61"/>
      <c r="M10" s="62">
        <v>60746.47</v>
      </c>
      <c r="N10" s="60">
        <f t="shared" si="2"/>
        <v>157.50484857913295</v>
      </c>
      <c r="O10" s="63"/>
      <c r="P10" s="62">
        <v>89153.59</v>
      </c>
      <c r="Q10" s="60">
        <f t="shared" si="3"/>
        <v>231.15948454677454</v>
      </c>
      <c r="R10" s="64"/>
      <c r="S10" s="65">
        <v>1.4176778848520807E-2</v>
      </c>
      <c r="T10" s="66">
        <v>0</v>
      </c>
      <c r="U10" s="66">
        <v>6.246561875959223E-2</v>
      </c>
      <c r="V10" s="66">
        <v>0.22095027847220342</v>
      </c>
      <c r="W10" s="66">
        <v>0.10640422692292452</v>
      </c>
      <c r="X10" s="66">
        <v>1.2495658774252659E-3</v>
      </c>
      <c r="Y10" s="268">
        <v>0.40524646888066623</v>
      </c>
      <c r="Z10" s="66">
        <v>0</v>
      </c>
      <c r="AA10" s="66">
        <v>2.2048023196254889E-4</v>
      </c>
      <c r="AB10" s="66">
        <v>0.59453305088737118</v>
      </c>
      <c r="AC10" s="281">
        <v>0.59475353111933371</v>
      </c>
    </row>
    <row r="11" spans="1:30" ht="15.75" thickBot="1" x14ac:dyDescent="0.3">
      <c r="A11" s="67"/>
      <c r="B11" s="68"/>
      <c r="C11" s="69"/>
      <c r="D11" s="70"/>
      <c r="E11" s="71"/>
      <c r="F11" s="71"/>
      <c r="G11" s="71"/>
      <c r="H11" s="72"/>
      <c r="I11" s="253"/>
      <c r="J11" s="73"/>
      <c r="K11" s="74"/>
      <c r="L11" s="75"/>
      <c r="M11" s="76"/>
      <c r="N11" s="77"/>
      <c r="O11" s="78"/>
      <c r="P11" s="79"/>
      <c r="Q11" s="77"/>
      <c r="R11" s="80"/>
      <c r="S11" s="81"/>
      <c r="T11" s="82"/>
      <c r="U11" s="82"/>
      <c r="V11" s="82"/>
      <c r="W11" s="82"/>
      <c r="X11" s="83" t="s">
        <v>35</v>
      </c>
      <c r="Y11" s="269">
        <f>SUM(Y5:Y10)/6</f>
        <v>0.47256564939716217</v>
      </c>
      <c r="Z11" s="82"/>
      <c r="AA11" s="81"/>
      <c r="AB11" s="82"/>
      <c r="AC11" s="282"/>
    </row>
    <row r="12" spans="1:30" ht="15.75" thickBot="1" x14ac:dyDescent="0.3">
      <c r="A12" s="67"/>
      <c r="B12" s="68"/>
      <c r="C12" s="84" t="s">
        <v>36</v>
      </c>
      <c r="D12" s="70"/>
      <c r="E12" s="71"/>
      <c r="F12" s="71"/>
      <c r="G12" s="71"/>
      <c r="H12" s="72"/>
      <c r="I12" s="254"/>
      <c r="J12" s="73"/>
      <c r="K12" s="74"/>
      <c r="L12" s="75"/>
      <c r="M12" s="76"/>
      <c r="N12" s="77"/>
      <c r="O12" s="78"/>
      <c r="P12" s="79"/>
      <c r="Q12" s="77"/>
      <c r="R12" s="75"/>
      <c r="S12" s="81"/>
      <c r="T12" s="82"/>
      <c r="U12" s="82"/>
      <c r="V12" s="82"/>
      <c r="W12" s="82"/>
      <c r="X12" s="85"/>
      <c r="Y12" s="270"/>
      <c r="Z12" s="82"/>
      <c r="AA12" s="81"/>
      <c r="AB12" s="82"/>
      <c r="AC12" s="282"/>
    </row>
    <row r="13" spans="1:30" x14ac:dyDescent="0.25">
      <c r="A13" s="49">
        <v>2</v>
      </c>
      <c r="B13" s="86">
        <v>335</v>
      </c>
      <c r="C13" s="87" t="s">
        <v>37</v>
      </c>
      <c r="D13" s="22">
        <v>125920</v>
      </c>
      <c r="E13" s="23">
        <v>0</v>
      </c>
      <c r="F13" s="23">
        <v>10707</v>
      </c>
      <c r="G13" s="23">
        <v>282112</v>
      </c>
      <c r="H13" s="88">
        <f t="shared" ref="H13:H18" si="4">(F13/6)*2.5+G13</f>
        <v>286573.25</v>
      </c>
      <c r="I13" s="255">
        <v>1</v>
      </c>
      <c r="J13" s="28">
        <v>112808.42</v>
      </c>
      <c r="K13" s="26">
        <f t="shared" ref="K13:K18" si="5">J13*1000/H13</f>
        <v>393.64602243928908</v>
      </c>
      <c r="L13" s="27"/>
      <c r="M13" s="28">
        <v>65903.12999999999</v>
      </c>
      <c r="N13" s="26">
        <f t="shared" ref="N13:N18" si="6">M13*1000/H13</f>
        <v>229.96958020331624</v>
      </c>
      <c r="O13" s="89"/>
      <c r="P13" s="28">
        <v>46905.29</v>
      </c>
      <c r="Q13" s="26">
        <f t="shared" ref="Q13:Q18" si="7">P13*1000/H13</f>
        <v>163.67644223597281</v>
      </c>
      <c r="R13" s="90"/>
      <c r="S13" s="31">
        <v>1.3779467880145826E-2</v>
      </c>
      <c r="T13" s="91">
        <v>0</v>
      </c>
      <c r="U13" s="91">
        <v>3.9893830620090234E-2</v>
      </c>
      <c r="V13" s="91">
        <v>0.33387286161795371</v>
      </c>
      <c r="W13" s="91">
        <v>0.19441181784125688</v>
      </c>
      <c r="X13" s="91">
        <v>2.2460202882018912E-3</v>
      </c>
      <c r="Y13" s="266">
        <v>0.58420399824764846</v>
      </c>
      <c r="Z13" s="91">
        <v>0</v>
      </c>
      <c r="AA13" s="91">
        <v>4.9304830260010735E-4</v>
      </c>
      <c r="AB13" s="91">
        <v>0.41530295344975132</v>
      </c>
      <c r="AC13" s="279">
        <v>0.41579600175235143</v>
      </c>
    </row>
    <row r="14" spans="1:30" x14ac:dyDescent="0.25">
      <c r="A14" s="34">
        <v>2</v>
      </c>
      <c r="B14" s="35">
        <v>6</v>
      </c>
      <c r="C14" s="36" t="s">
        <v>38</v>
      </c>
      <c r="D14" s="37">
        <v>185024</v>
      </c>
      <c r="E14" s="38">
        <v>22635</v>
      </c>
      <c r="F14" s="38">
        <v>0</v>
      </c>
      <c r="G14" s="38">
        <v>621500</v>
      </c>
      <c r="H14" s="92">
        <f t="shared" si="4"/>
        <v>621500</v>
      </c>
      <c r="I14" s="256"/>
      <c r="J14" s="43">
        <v>229629.77</v>
      </c>
      <c r="K14" s="41">
        <f t="shared" si="5"/>
        <v>369.47670152855994</v>
      </c>
      <c r="L14" s="42"/>
      <c r="M14" s="43">
        <v>118458.28</v>
      </c>
      <c r="N14" s="41">
        <f t="shared" si="6"/>
        <v>190.60061142397424</v>
      </c>
      <c r="O14" s="44"/>
      <c r="P14" s="43">
        <v>111171.49</v>
      </c>
      <c r="Q14" s="41">
        <f t="shared" si="7"/>
        <v>178.87609010458567</v>
      </c>
      <c r="R14" s="45"/>
      <c r="S14" s="46">
        <v>1.491300539995315E-2</v>
      </c>
      <c r="T14" s="47">
        <v>4.7032229314169505E-3</v>
      </c>
      <c r="U14" s="47">
        <v>5.5752701402784141E-2</v>
      </c>
      <c r="V14" s="47">
        <v>0.21836092942130284</v>
      </c>
      <c r="W14" s="47">
        <v>0.21675900298119014</v>
      </c>
      <c r="X14" s="47">
        <v>5.3775257450286171E-3</v>
      </c>
      <c r="Y14" s="267">
        <v>0.51586638788167583</v>
      </c>
      <c r="Z14" s="47">
        <v>0</v>
      </c>
      <c r="AA14" s="48">
        <v>0</v>
      </c>
      <c r="AB14" s="47">
        <v>0.48413361211832423</v>
      </c>
      <c r="AC14" s="280">
        <v>0.48413361211832423</v>
      </c>
    </row>
    <row r="15" spans="1:30" x14ac:dyDescent="0.25">
      <c r="A15" s="49">
        <v>2</v>
      </c>
      <c r="B15" s="35">
        <v>53</v>
      </c>
      <c r="C15" s="36" t="s">
        <v>39</v>
      </c>
      <c r="D15" s="37">
        <v>147830</v>
      </c>
      <c r="E15" s="38">
        <v>47060</v>
      </c>
      <c r="F15" s="38">
        <v>0</v>
      </c>
      <c r="G15" s="38">
        <v>543700</v>
      </c>
      <c r="H15" s="92">
        <f t="shared" si="4"/>
        <v>543700</v>
      </c>
      <c r="I15" s="257"/>
      <c r="J15" s="43">
        <v>190342.11000000002</v>
      </c>
      <c r="K15" s="41">
        <f t="shared" si="5"/>
        <v>350.08664704800447</v>
      </c>
      <c r="L15" s="42"/>
      <c r="M15" s="43">
        <v>96770.299999999988</v>
      </c>
      <c r="N15" s="41">
        <f t="shared" si="6"/>
        <v>177.98473422843477</v>
      </c>
      <c r="O15" s="44"/>
      <c r="P15" s="43">
        <v>93571.81</v>
      </c>
      <c r="Q15" s="41">
        <f t="shared" si="7"/>
        <v>172.10191281956961</v>
      </c>
      <c r="R15" s="45"/>
      <c r="S15" s="46">
        <v>1.5738976519699188E-2</v>
      </c>
      <c r="T15" s="47">
        <v>0</v>
      </c>
      <c r="U15" s="47">
        <v>5.4179550704780977E-2</v>
      </c>
      <c r="V15" s="47">
        <v>0.20223985118164339</v>
      </c>
      <c r="W15" s="47">
        <v>0.23238147354781347</v>
      </c>
      <c r="X15" s="47">
        <v>3.8620986181145092E-3</v>
      </c>
      <c r="Y15" s="267">
        <v>0.50840195057205151</v>
      </c>
      <c r="Z15" s="47">
        <v>0</v>
      </c>
      <c r="AA15" s="48">
        <v>7.8600578715871125E-4</v>
      </c>
      <c r="AB15" s="47">
        <v>0.49081204364078967</v>
      </c>
      <c r="AC15" s="280">
        <v>0.49159804942794838</v>
      </c>
    </row>
    <row r="16" spans="1:30" x14ac:dyDescent="0.25">
      <c r="A16" s="49">
        <v>2</v>
      </c>
      <c r="B16" s="35">
        <v>357</v>
      </c>
      <c r="C16" s="36" t="s">
        <v>40</v>
      </c>
      <c r="D16" s="37">
        <v>156994</v>
      </c>
      <c r="E16" s="38">
        <v>30194</v>
      </c>
      <c r="F16" s="38">
        <v>0</v>
      </c>
      <c r="G16" s="38">
        <v>443866</v>
      </c>
      <c r="H16" s="92">
        <f t="shared" si="4"/>
        <v>443866</v>
      </c>
      <c r="I16" s="256"/>
      <c r="J16" s="43">
        <v>201432.44</v>
      </c>
      <c r="K16" s="41">
        <f t="shared" si="5"/>
        <v>453.8136284374113</v>
      </c>
      <c r="L16" s="42">
        <v>2</v>
      </c>
      <c r="M16" s="43">
        <v>85561.39</v>
      </c>
      <c r="N16" s="41">
        <f t="shared" si="6"/>
        <v>192.76400985883126</v>
      </c>
      <c r="O16" s="44"/>
      <c r="P16" s="43">
        <v>115871.05</v>
      </c>
      <c r="Q16" s="41">
        <f t="shared" si="7"/>
        <v>261.04961857858001</v>
      </c>
      <c r="R16" s="45"/>
      <c r="S16" s="46">
        <v>1.2141539863191846E-2</v>
      </c>
      <c r="T16" s="47">
        <v>0</v>
      </c>
      <c r="U16" s="47">
        <v>4.5149976835905874E-2</v>
      </c>
      <c r="V16" s="47">
        <v>0.19347484446894453</v>
      </c>
      <c r="W16" s="47">
        <v>0.1707210119680822</v>
      </c>
      <c r="X16" s="47">
        <v>3.2773271276463709E-3</v>
      </c>
      <c r="Y16" s="267">
        <v>0.42476470026377083</v>
      </c>
      <c r="Z16" s="47">
        <v>0</v>
      </c>
      <c r="AA16" s="48">
        <v>4.596578386281773E-4</v>
      </c>
      <c r="AB16" s="47">
        <v>0.574775641897601</v>
      </c>
      <c r="AC16" s="280">
        <v>0.57523529973622922</v>
      </c>
    </row>
    <row r="17" spans="1:29" x14ac:dyDescent="0.25">
      <c r="A17" s="49">
        <v>2</v>
      </c>
      <c r="B17" s="35">
        <v>441</v>
      </c>
      <c r="C17" s="36" t="s">
        <v>41</v>
      </c>
      <c r="D17" s="37">
        <v>259243</v>
      </c>
      <c r="E17" s="38">
        <v>117854</v>
      </c>
      <c r="F17" s="38">
        <v>170</v>
      </c>
      <c r="G17" s="38">
        <v>917570</v>
      </c>
      <c r="H17" s="92">
        <f t="shared" si="4"/>
        <v>917640.83333333337</v>
      </c>
      <c r="I17" s="257">
        <v>1</v>
      </c>
      <c r="J17" s="43">
        <v>337893.73000000004</v>
      </c>
      <c r="K17" s="41">
        <f t="shared" si="5"/>
        <v>368.22002435593453</v>
      </c>
      <c r="L17" s="42"/>
      <c r="M17" s="43">
        <v>131092.66</v>
      </c>
      <c r="N17" s="41">
        <f t="shared" si="6"/>
        <v>142.85835507537897</v>
      </c>
      <c r="O17" s="44"/>
      <c r="P17" s="43">
        <v>206801.07</v>
      </c>
      <c r="Q17" s="41">
        <f t="shared" si="7"/>
        <v>225.36166928055547</v>
      </c>
      <c r="R17" s="45"/>
      <c r="S17" s="46">
        <v>1.4962722155276453E-2</v>
      </c>
      <c r="T17" s="47">
        <v>8.1865976027433232E-4</v>
      </c>
      <c r="U17" s="47">
        <v>2.2315862445864264E-2</v>
      </c>
      <c r="V17" s="47">
        <v>0.1889353791797202</v>
      </c>
      <c r="W17" s="47">
        <v>0.15899377594251304</v>
      </c>
      <c r="X17" s="47">
        <v>1.9436880346965892E-3</v>
      </c>
      <c r="Y17" s="267">
        <v>0.38797008751834483</v>
      </c>
      <c r="Z17" s="47">
        <v>0</v>
      </c>
      <c r="AA17" s="48">
        <v>4.859220086741473E-4</v>
      </c>
      <c r="AB17" s="47">
        <v>0.61154399047298091</v>
      </c>
      <c r="AC17" s="280">
        <v>0.61202991248165506</v>
      </c>
    </row>
    <row r="18" spans="1:29" ht="15.75" thickBot="1" x14ac:dyDescent="0.3">
      <c r="A18" s="49">
        <v>2</v>
      </c>
      <c r="B18" s="54">
        <v>18</v>
      </c>
      <c r="C18" s="93" t="s">
        <v>42</v>
      </c>
      <c r="D18" s="56">
        <v>131603</v>
      </c>
      <c r="E18" s="57">
        <v>26667</v>
      </c>
      <c r="F18" s="57">
        <v>0</v>
      </c>
      <c r="G18" s="57">
        <v>393115</v>
      </c>
      <c r="H18" s="94">
        <f t="shared" si="4"/>
        <v>393115</v>
      </c>
      <c r="I18" s="258"/>
      <c r="J18" s="62">
        <v>153203.34</v>
      </c>
      <c r="K18" s="60">
        <f t="shared" si="5"/>
        <v>389.71634254607432</v>
      </c>
      <c r="L18" s="95"/>
      <c r="M18" s="62">
        <v>55672.700000000004</v>
      </c>
      <c r="N18" s="60">
        <f t="shared" si="6"/>
        <v>141.61937346577974</v>
      </c>
      <c r="O18" s="96"/>
      <c r="P18" s="62">
        <v>97530.64</v>
      </c>
      <c r="Q18" s="60">
        <f t="shared" si="7"/>
        <v>248.09696908029457</v>
      </c>
      <c r="R18" s="97"/>
      <c r="S18" s="65">
        <v>1.4138464605275576E-2</v>
      </c>
      <c r="T18" s="98">
        <v>0</v>
      </c>
      <c r="U18" s="98">
        <v>3.2372009644176164E-2</v>
      </c>
      <c r="V18" s="98">
        <v>0.16889794961389223</v>
      </c>
      <c r="W18" s="98">
        <v>0.14343029336044502</v>
      </c>
      <c r="X18" s="98">
        <v>4.5521853505282586E-3</v>
      </c>
      <c r="Y18" s="268">
        <v>0.36339090257431728</v>
      </c>
      <c r="Z18" s="98">
        <v>0</v>
      </c>
      <c r="AA18" s="99">
        <v>5.1258673603330059E-4</v>
      </c>
      <c r="AB18" s="98">
        <v>0.63609651068964945</v>
      </c>
      <c r="AC18" s="281">
        <v>0.63660909742568272</v>
      </c>
    </row>
    <row r="19" spans="1:29" ht="15.75" thickBot="1" x14ac:dyDescent="0.3">
      <c r="A19" s="67"/>
      <c r="B19" s="68"/>
      <c r="C19" s="69"/>
      <c r="D19" s="100"/>
      <c r="E19" s="101"/>
      <c r="F19" s="101"/>
      <c r="G19" s="102"/>
      <c r="H19" s="103"/>
      <c r="I19" s="254"/>
      <c r="J19" s="73"/>
      <c r="K19" s="74"/>
      <c r="L19" s="75"/>
      <c r="M19" s="76"/>
      <c r="N19" s="77"/>
      <c r="O19" s="78"/>
      <c r="P19" s="79"/>
      <c r="Q19" s="77"/>
      <c r="R19" s="75"/>
      <c r="S19" s="81"/>
      <c r="T19" s="82"/>
      <c r="U19" s="82"/>
      <c r="V19" s="82"/>
      <c r="W19" s="82"/>
      <c r="X19" s="83" t="s">
        <v>35</v>
      </c>
      <c r="Y19" s="269">
        <f>SUM(Y13:Y18)/6</f>
        <v>0.46409967117630141</v>
      </c>
      <c r="Z19" s="82"/>
      <c r="AA19" s="81"/>
      <c r="AB19" s="82"/>
      <c r="AC19" s="282"/>
    </row>
    <row r="20" spans="1:29" ht="15.75" thickBot="1" x14ac:dyDescent="0.3">
      <c r="A20" s="67"/>
      <c r="B20" s="68"/>
      <c r="C20" s="104" t="s">
        <v>43</v>
      </c>
      <c r="D20" s="100"/>
      <c r="E20" s="101"/>
      <c r="F20" s="101"/>
      <c r="G20" s="102"/>
      <c r="H20" s="103"/>
      <c r="I20" s="254"/>
      <c r="J20" s="73"/>
      <c r="K20" s="74"/>
      <c r="L20" s="75"/>
      <c r="M20" s="76"/>
      <c r="N20" s="77"/>
      <c r="O20" s="78"/>
      <c r="P20" s="79"/>
      <c r="Q20" s="77"/>
      <c r="R20" s="75"/>
      <c r="S20" s="81"/>
      <c r="T20" s="82"/>
      <c r="U20" s="82"/>
      <c r="V20" s="82"/>
      <c r="W20" s="82"/>
      <c r="X20" s="82"/>
      <c r="Y20" s="270"/>
      <c r="Z20" s="82"/>
      <c r="AA20" s="81"/>
      <c r="AB20" s="82"/>
      <c r="AC20" s="282"/>
    </row>
    <row r="21" spans="1:29" x14ac:dyDescent="0.25">
      <c r="A21" s="49">
        <v>3</v>
      </c>
      <c r="B21" s="86">
        <v>293</v>
      </c>
      <c r="C21" s="87" t="s">
        <v>44</v>
      </c>
      <c r="D21" s="22">
        <v>26240</v>
      </c>
      <c r="E21" s="23">
        <v>8675</v>
      </c>
      <c r="F21" s="23">
        <v>0</v>
      </c>
      <c r="G21" s="23">
        <v>79334</v>
      </c>
      <c r="H21" s="88">
        <f t="shared" ref="H21:H27" si="8">(F21/6)*2.5+G21</f>
        <v>79334</v>
      </c>
      <c r="I21" s="259"/>
      <c r="J21" s="28">
        <v>34500.69</v>
      </c>
      <c r="K21" s="26">
        <f t="shared" ref="K21:K27" si="9">J21*1000/H21</f>
        <v>434.87899261350742</v>
      </c>
      <c r="L21" s="27"/>
      <c r="M21" s="28">
        <v>17363.690000000002</v>
      </c>
      <c r="N21" s="26">
        <f t="shared" ref="N21:N27" si="10">M21*1000/H21</f>
        <v>218.8682027882119</v>
      </c>
      <c r="O21" s="29"/>
      <c r="P21" s="28">
        <v>17137</v>
      </c>
      <c r="Q21" s="26">
        <f t="shared" ref="Q21:Q27" si="11">P21*1000/H21</f>
        <v>216.01078982529557</v>
      </c>
      <c r="R21" s="30"/>
      <c r="S21" s="31">
        <v>1.2670181378981115E-2</v>
      </c>
      <c r="T21" s="32">
        <v>1.0608483482504263E-4</v>
      </c>
      <c r="U21" s="32">
        <v>5.4543546810223213E-2</v>
      </c>
      <c r="V21" s="32">
        <v>0.28500038694878271</v>
      </c>
      <c r="W21" s="32">
        <v>0.14867093962468575</v>
      </c>
      <c r="X21" s="32">
        <v>2.2941570154104162E-3</v>
      </c>
      <c r="Y21" s="266">
        <v>0.50328529661290822</v>
      </c>
      <c r="Z21" s="32">
        <v>0</v>
      </c>
      <c r="AA21" s="33">
        <v>4.355854911887269E-3</v>
      </c>
      <c r="AB21" s="32">
        <v>0.49235884847520439</v>
      </c>
      <c r="AC21" s="279">
        <v>0.49671470338709167</v>
      </c>
    </row>
    <row r="22" spans="1:29" x14ac:dyDescent="0.25">
      <c r="A22" s="34">
        <v>3</v>
      </c>
      <c r="B22" s="35">
        <v>14</v>
      </c>
      <c r="C22" s="36" t="s">
        <v>45</v>
      </c>
      <c r="D22" s="37">
        <v>44306</v>
      </c>
      <c r="E22" s="38">
        <v>9720</v>
      </c>
      <c r="F22" s="38">
        <v>0</v>
      </c>
      <c r="G22" s="38">
        <v>140000</v>
      </c>
      <c r="H22" s="92">
        <f t="shared" si="8"/>
        <v>140000</v>
      </c>
      <c r="I22" s="257"/>
      <c r="J22" s="43">
        <v>55577.9</v>
      </c>
      <c r="K22" s="41">
        <f t="shared" si="9"/>
        <v>396.98500000000001</v>
      </c>
      <c r="L22" s="42"/>
      <c r="M22" s="43">
        <v>25213.13</v>
      </c>
      <c r="N22" s="41">
        <f t="shared" si="10"/>
        <v>180.0937857142857</v>
      </c>
      <c r="O22" s="50"/>
      <c r="P22" s="43">
        <v>30364.77</v>
      </c>
      <c r="Q22" s="41">
        <f t="shared" si="11"/>
        <v>216.89121428571428</v>
      </c>
      <c r="R22" s="51"/>
      <c r="S22" s="46">
        <v>1.3879617617794122E-2</v>
      </c>
      <c r="T22" s="52">
        <v>0</v>
      </c>
      <c r="U22" s="52">
        <v>5.674503714605985E-2</v>
      </c>
      <c r="V22" s="52">
        <v>0.23079569397188449</v>
      </c>
      <c r="W22" s="52">
        <v>0.14859899348482039</v>
      </c>
      <c r="X22" s="52">
        <v>3.6345381887404886E-3</v>
      </c>
      <c r="Y22" s="267">
        <v>0.45365388040929933</v>
      </c>
      <c r="Z22" s="52">
        <v>0</v>
      </c>
      <c r="AA22" s="52">
        <v>6.4144201202276439E-4</v>
      </c>
      <c r="AB22" s="52">
        <v>0.5457046775786778</v>
      </c>
      <c r="AC22" s="280">
        <v>0.54634611959070056</v>
      </c>
    </row>
    <row r="23" spans="1:29" x14ac:dyDescent="0.25">
      <c r="A23" s="49">
        <v>3</v>
      </c>
      <c r="B23" s="35">
        <v>36</v>
      </c>
      <c r="C23" s="36" t="s">
        <v>46</v>
      </c>
      <c r="D23" s="37">
        <v>36807</v>
      </c>
      <c r="E23" s="38">
        <v>11689</v>
      </c>
      <c r="F23" s="38">
        <v>0</v>
      </c>
      <c r="G23" s="38">
        <v>122986</v>
      </c>
      <c r="H23" s="92">
        <f t="shared" si="8"/>
        <v>122986</v>
      </c>
      <c r="I23" s="257"/>
      <c r="J23" s="43">
        <v>42902.92</v>
      </c>
      <c r="K23" s="41">
        <f t="shared" si="9"/>
        <v>348.8439334558405</v>
      </c>
      <c r="L23" s="42"/>
      <c r="M23" s="43">
        <v>19094.439999999999</v>
      </c>
      <c r="N23" s="41">
        <f t="shared" si="10"/>
        <v>155.25702112435562</v>
      </c>
      <c r="O23" s="44"/>
      <c r="P23" s="43">
        <v>23808.48</v>
      </c>
      <c r="Q23" s="41">
        <f t="shared" si="11"/>
        <v>193.58691233148488</v>
      </c>
      <c r="R23" s="105"/>
      <c r="S23" s="46">
        <v>1.5794962207700547E-2</v>
      </c>
      <c r="T23" s="47">
        <v>0</v>
      </c>
      <c r="U23" s="47">
        <v>6.1280211230377794E-2</v>
      </c>
      <c r="V23" s="47">
        <v>0.22476488779784687</v>
      </c>
      <c r="W23" s="47">
        <v>0.1404997608554383</v>
      </c>
      <c r="X23" s="47">
        <v>2.7217261668902723E-3</v>
      </c>
      <c r="Y23" s="267">
        <v>0.44506154825825378</v>
      </c>
      <c r="Z23" s="47">
        <v>0.2514989655715742</v>
      </c>
      <c r="AA23" s="48">
        <v>0</v>
      </c>
      <c r="AB23" s="47">
        <v>0.30343948617017213</v>
      </c>
      <c r="AC23" s="280">
        <v>0.55493845174174639</v>
      </c>
    </row>
    <row r="24" spans="1:29" x14ac:dyDescent="0.25">
      <c r="A24" s="49">
        <v>3</v>
      </c>
      <c r="B24" s="35">
        <v>103</v>
      </c>
      <c r="C24" s="36" t="s">
        <v>47</v>
      </c>
      <c r="D24" s="37">
        <v>30214</v>
      </c>
      <c r="E24" s="38">
        <v>10666</v>
      </c>
      <c r="F24" s="38">
        <v>0</v>
      </c>
      <c r="G24" s="38">
        <v>75650</v>
      </c>
      <c r="H24" s="92">
        <f t="shared" si="8"/>
        <v>75650</v>
      </c>
      <c r="I24" s="257"/>
      <c r="J24" s="43">
        <v>28823.61</v>
      </c>
      <c r="K24" s="41">
        <f t="shared" si="9"/>
        <v>381.01269001982814</v>
      </c>
      <c r="L24" s="50"/>
      <c r="M24" s="43">
        <v>10136.67</v>
      </c>
      <c r="N24" s="41">
        <f t="shared" si="10"/>
        <v>133.99431592861865</v>
      </c>
      <c r="O24" s="50"/>
      <c r="P24" s="43">
        <v>18686.939999999999</v>
      </c>
      <c r="Q24" s="41">
        <f t="shared" si="11"/>
        <v>247.01837409120952</v>
      </c>
      <c r="R24" s="51"/>
      <c r="S24" s="46">
        <v>1.4461408546674062E-2</v>
      </c>
      <c r="T24" s="47">
        <v>1.2142823192514748E-2</v>
      </c>
      <c r="U24" s="47">
        <v>2.4009830829656659E-2</v>
      </c>
      <c r="V24" s="47">
        <v>0.13418305340656494</v>
      </c>
      <c r="W24" s="47">
        <v>0.16688228851278517</v>
      </c>
      <c r="X24" s="47">
        <v>0</v>
      </c>
      <c r="Y24" s="267">
        <v>0.35167940448819557</v>
      </c>
      <c r="Z24" s="47">
        <v>0</v>
      </c>
      <c r="AA24" s="47">
        <v>0</v>
      </c>
      <c r="AB24" s="47">
        <v>0.64832059551180432</v>
      </c>
      <c r="AC24" s="280">
        <v>0.64832059551180432</v>
      </c>
    </row>
    <row r="25" spans="1:29" x14ac:dyDescent="0.25">
      <c r="A25" s="49">
        <v>3</v>
      </c>
      <c r="B25" s="35">
        <v>55</v>
      </c>
      <c r="C25" s="36" t="s">
        <v>48</v>
      </c>
      <c r="D25" s="37">
        <v>23833</v>
      </c>
      <c r="E25" s="38">
        <v>9954</v>
      </c>
      <c r="F25" s="38">
        <v>0</v>
      </c>
      <c r="G25" s="38">
        <v>75400</v>
      </c>
      <c r="H25" s="92">
        <f t="shared" si="8"/>
        <v>75400</v>
      </c>
      <c r="I25" s="257"/>
      <c r="J25" s="43">
        <v>33887.090000000004</v>
      </c>
      <c r="K25" s="41">
        <f t="shared" si="9"/>
        <v>449.43090185676402</v>
      </c>
      <c r="L25" s="50"/>
      <c r="M25" s="43">
        <v>11352.35</v>
      </c>
      <c r="N25" s="41">
        <f t="shared" si="10"/>
        <v>150.56167108753317</v>
      </c>
      <c r="O25" s="50"/>
      <c r="P25" s="43">
        <v>22534.74</v>
      </c>
      <c r="Q25" s="41">
        <f t="shared" si="11"/>
        <v>298.8692307692308</v>
      </c>
      <c r="R25" s="51"/>
      <c r="S25" s="46">
        <v>1.2259831103821542E-2</v>
      </c>
      <c r="T25" s="52">
        <v>0</v>
      </c>
      <c r="U25" s="52">
        <v>3.8404300870921636E-2</v>
      </c>
      <c r="V25" s="52">
        <v>0.24486168626459218</v>
      </c>
      <c r="W25" s="52">
        <v>3.4010592234387779E-2</v>
      </c>
      <c r="X25" s="52">
        <v>5.4687493083649249E-3</v>
      </c>
      <c r="Y25" s="267">
        <v>0.33500515978208806</v>
      </c>
      <c r="Z25" s="52">
        <v>0</v>
      </c>
      <c r="AA25" s="52">
        <v>1.9213806791908066E-3</v>
      </c>
      <c r="AB25" s="52">
        <v>0.6630734595387211</v>
      </c>
      <c r="AC25" s="280">
        <v>0.66499484021791189</v>
      </c>
    </row>
    <row r="26" spans="1:29" x14ac:dyDescent="0.25">
      <c r="A26" s="49">
        <v>3</v>
      </c>
      <c r="B26" s="35">
        <v>179</v>
      </c>
      <c r="C26" s="36" t="s">
        <v>49</v>
      </c>
      <c r="D26" s="37">
        <v>26315</v>
      </c>
      <c r="E26" s="38">
        <v>13117</v>
      </c>
      <c r="F26" s="38">
        <v>0</v>
      </c>
      <c r="G26" s="38">
        <v>94493</v>
      </c>
      <c r="H26" s="92">
        <f t="shared" si="8"/>
        <v>94493</v>
      </c>
      <c r="I26" s="256"/>
      <c r="J26" s="43">
        <v>45256.38</v>
      </c>
      <c r="K26" s="41">
        <f t="shared" si="9"/>
        <v>478.93896902416054</v>
      </c>
      <c r="L26" s="42">
        <v>2</v>
      </c>
      <c r="M26" s="43">
        <v>14020.16</v>
      </c>
      <c r="N26" s="41">
        <f t="shared" si="10"/>
        <v>148.37247203496554</v>
      </c>
      <c r="O26" s="44"/>
      <c r="P26" s="43">
        <v>31236.219999999998</v>
      </c>
      <c r="Q26" s="41">
        <f t="shared" si="11"/>
        <v>330.56649698919495</v>
      </c>
      <c r="R26" s="45"/>
      <c r="S26" s="46">
        <v>1.1504676246752391E-2</v>
      </c>
      <c r="T26" s="47">
        <v>0</v>
      </c>
      <c r="U26" s="47">
        <v>3.3173223311276777E-2</v>
      </c>
      <c r="V26" s="47">
        <v>0.18014631307232265</v>
      </c>
      <c r="W26" s="47">
        <v>8.2108202202650776E-2</v>
      </c>
      <c r="X26" s="47">
        <v>2.8616959641933359E-3</v>
      </c>
      <c r="Y26" s="267">
        <v>0.30979411079719593</v>
      </c>
      <c r="Z26" s="47">
        <v>0</v>
      </c>
      <c r="AA26" s="48">
        <v>8.0717900989871487E-4</v>
      </c>
      <c r="AB26" s="47">
        <v>0.68939871019290544</v>
      </c>
      <c r="AC26" s="280">
        <v>0.69020588920280412</v>
      </c>
    </row>
    <row r="27" spans="1:29" ht="15.75" thickBot="1" x14ac:dyDescent="0.3">
      <c r="A27" s="49">
        <v>3</v>
      </c>
      <c r="B27" s="54">
        <v>123</v>
      </c>
      <c r="C27" s="93" t="s">
        <v>50</v>
      </c>
      <c r="D27" s="56">
        <v>38285</v>
      </c>
      <c r="E27" s="57">
        <v>10784</v>
      </c>
      <c r="F27" s="57">
        <v>0</v>
      </c>
      <c r="G27" s="57">
        <v>109140</v>
      </c>
      <c r="H27" s="94">
        <f t="shared" si="8"/>
        <v>109140</v>
      </c>
      <c r="I27" s="258"/>
      <c r="J27" s="62">
        <v>48330.86</v>
      </c>
      <c r="K27" s="60">
        <f t="shared" si="9"/>
        <v>442.83360820963901</v>
      </c>
      <c r="L27" s="95"/>
      <c r="M27" s="62">
        <v>11067.31</v>
      </c>
      <c r="N27" s="60">
        <f t="shared" si="10"/>
        <v>101.40470954737035</v>
      </c>
      <c r="O27" s="96"/>
      <c r="P27" s="62">
        <v>37263.550000000003</v>
      </c>
      <c r="Q27" s="60">
        <f t="shared" si="11"/>
        <v>341.42889866226864</v>
      </c>
      <c r="R27" s="97"/>
      <c r="S27" s="65">
        <v>1.2442567750708346E-2</v>
      </c>
      <c r="T27" s="98">
        <v>8.3193222715258943E-3</v>
      </c>
      <c r="U27" s="98">
        <v>3.6564215906772612E-2</v>
      </c>
      <c r="V27" s="98">
        <v>0.14222072605370564</v>
      </c>
      <c r="W27" s="98">
        <v>2.4333314159938391E-2</v>
      </c>
      <c r="X27" s="98">
        <v>5.1103994425094031E-3</v>
      </c>
      <c r="Y27" s="268">
        <v>0.2289905455851603</v>
      </c>
      <c r="Z27" s="98">
        <v>0</v>
      </c>
      <c r="AA27" s="99">
        <v>6.6665480399065934E-4</v>
      </c>
      <c r="AB27" s="98">
        <v>0.77034279961084906</v>
      </c>
      <c r="AC27" s="281">
        <v>0.7710094544148397</v>
      </c>
    </row>
    <row r="28" spans="1:29" ht="15.75" thickBot="1" x14ac:dyDescent="0.3">
      <c r="A28" s="67"/>
      <c r="B28" s="68"/>
      <c r="C28" s="69"/>
      <c r="D28" s="100"/>
      <c r="E28" s="101"/>
      <c r="F28" s="101"/>
      <c r="G28" s="102"/>
      <c r="H28" s="72"/>
      <c r="I28" s="260"/>
      <c r="J28" s="106"/>
      <c r="K28" s="74"/>
      <c r="L28" s="107"/>
      <c r="M28" s="76"/>
      <c r="N28" s="77"/>
      <c r="O28" s="78"/>
      <c r="P28" s="79"/>
      <c r="Q28" s="77"/>
      <c r="R28" s="80"/>
      <c r="S28" s="81"/>
      <c r="T28" s="108"/>
      <c r="U28" s="108"/>
      <c r="V28" s="108"/>
      <c r="W28" s="108"/>
      <c r="X28" s="83" t="s">
        <v>35</v>
      </c>
      <c r="Y28" s="271">
        <f>SUM(Y21:Y27)/7</f>
        <v>0.37535284941901448</v>
      </c>
      <c r="Z28" s="108"/>
      <c r="AA28" s="81"/>
      <c r="AB28" s="108"/>
      <c r="AC28" s="282"/>
    </row>
    <row r="29" spans="1:29" ht="15.75" thickBot="1" x14ac:dyDescent="0.3">
      <c r="A29" s="67"/>
      <c r="B29" s="68"/>
      <c r="C29" s="104" t="s">
        <v>51</v>
      </c>
      <c r="D29" s="100"/>
      <c r="E29" s="101"/>
      <c r="F29" s="101"/>
      <c r="G29" s="102"/>
      <c r="H29" s="72"/>
      <c r="I29" s="260"/>
      <c r="J29" s="106"/>
      <c r="K29" s="74"/>
      <c r="L29" s="107"/>
      <c r="M29" s="76"/>
      <c r="N29" s="77"/>
      <c r="O29" s="78"/>
      <c r="P29" s="79"/>
      <c r="Q29" s="77"/>
      <c r="R29" s="80"/>
      <c r="S29" s="81"/>
      <c r="T29" s="108"/>
      <c r="U29" s="108"/>
      <c r="V29" s="108"/>
      <c r="W29" s="108"/>
      <c r="X29" s="108"/>
      <c r="Y29" s="272"/>
      <c r="Z29" s="108"/>
      <c r="AA29" s="81"/>
      <c r="AB29" s="108"/>
      <c r="AC29" s="282"/>
    </row>
    <row r="30" spans="1:29" x14ac:dyDescent="0.25">
      <c r="A30" s="49">
        <v>4</v>
      </c>
      <c r="B30" s="86">
        <v>324</v>
      </c>
      <c r="C30" s="87" t="s">
        <v>52</v>
      </c>
      <c r="D30" s="22">
        <v>38649</v>
      </c>
      <c r="E30" s="23">
        <v>12138</v>
      </c>
      <c r="F30" s="23">
        <v>0</v>
      </c>
      <c r="G30" s="23">
        <v>119711</v>
      </c>
      <c r="H30" s="88">
        <f t="shared" ref="H30:H43" si="12">(F30/6)*2.5+G30</f>
        <v>119711</v>
      </c>
      <c r="I30" s="259"/>
      <c r="J30" s="28">
        <v>43056.049999999996</v>
      </c>
      <c r="K30" s="26">
        <f t="shared" ref="K30:K43" si="13">J30*1000/H30</f>
        <v>359.6666137614755</v>
      </c>
      <c r="L30" s="89"/>
      <c r="M30" s="28">
        <v>23751.579999999998</v>
      </c>
      <c r="N30" s="26">
        <f t="shared" ref="N30:N43" si="14">M30*1000/H30</f>
        <v>198.40766512684712</v>
      </c>
      <c r="O30" s="29"/>
      <c r="P30" s="28">
        <v>19304.469999999998</v>
      </c>
      <c r="Q30" s="26">
        <f t="shared" ref="Q30:Q43" si="15">P30*1000/H30</f>
        <v>161.25894863462835</v>
      </c>
      <c r="R30" s="90"/>
      <c r="S30" s="31">
        <v>1.5319798262961886E-2</v>
      </c>
      <c r="T30" s="32">
        <v>0</v>
      </c>
      <c r="U30" s="32">
        <v>6.3753409799551977E-2</v>
      </c>
      <c r="V30" s="32">
        <v>0.20722174932442713</v>
      </c>
      <c r="W30" s="32">
        <v>0.26047721516488398</v>
      </c>
      <c r="X30" s="32">
        <v>4.8710924480996282E-3</v>
      </c>
      <c r="Y30" s="266">
        <v>0.55164326499992455</v>
      </c>
      <c r="Z30" s="32">
        <v>0</v>
      </c>
      <c r="AA30" s="33">
        <v>1.7114900228887696E-3</v>
      </c>
      <c r="AB30" s="32">
        <v>0.44664524497718672</v>
      </c>
      <c r="AC30" s="279">
        <v>0.4483567350000755</v>
      </c>
    </row>
    <row r="31" spans="1:29" x14ac:dyDescent="0.25">
      <c r="A31" s="49">
        <v>4</v>
      </c>
      <c r="B31" s="35">
        <v>878</v>
      </c>
      <c r="C31" s="36" t="s">
        <v>53</v>
      </c>
      <c r="D31" s="37">
        <v>43687</v>
      </c>
      <c r="E31" s="38">
        <v>5908</v>
      </c>
      <c r="F31" s="38">
        <v>0</v>
      </c>
      <c r="G31" s="38">
        <v>102756</v>
      </c>
      <c r="H31" s="92">
        <f t="shared" si="12"/>
        <v>102756</v>
      </c>
      <c r="I31" s="257"/>
      <c r="J31" s="43">
        <v>39131.24</v>
      </c>
      <c r="K31" s="41">
        <f t="shared" si="13"/>
        <v>380.81708124099811</v>
      </c>
      <c r="L31" s="50"/>
      <c r="M31" s="43">
        <v>21164.62</v>
      </c>
      <c r="N31" s="41">
        <f t="shared" si="14"/>
        <v>205.96967573669664</v>
      </c>
      <c r="O31" s="50"/>
      <c r="P31" s="43">
        <v>17966.62</v>
      </c>
      <c r="Q31" s="41">
        <f t="shared" si="15"/>
        <v>174.84740550430146</v>
      </c>
      <c r="R31" s="51"/>
      <c r="S31" s="46">
        <v>1.4469002260086829E-2</v>
      </c>
      <c r="T31" s="47">
        <v>0</v>
      </c>
      <c r="U31" s="47">
        <v>4.2541202374368925E-2</v>
      </c>
      <c r="V31" s="47">
        <v>0.27072896233290844</v>
      </c>
      <c r="W31" s="47">
        <v>0.20937261379910274</v>
      </c>
      <c r="X31" s="47">
        <v>3.7507117075768624E-3</v>
      </c>
      <c r="Y31" s="267">
        <v>0.54086249247404383</v>
      </c>
      <c r="Z31" s="47">
        <v>0</v>
      </c>
      <c r="AA31" s="47">
        <v>4.0274726791177589E-4</v>
      </c>
      <c r="AB31" s="47">
        <v>0.45873476025804449</v>
      </c>
      <c r="AC31" s="280">
        <v>0.45913750752595628</v>
      </c>
    </row>
    <row r="32" spans="1:29" x14ac:dyDescent="0.25">
      <c r="A32" s="49">
        <v>4</v>
      </c>
      <c r="B32" s="35">
        <v>89</v>
      </c>
      <c r="C32" s="36" t="s">
        <v>54</v>
      </c>
      <c r="D32" s="37">
        <v>44827</v>
      </c>
      <c r="E32" s="38">
        <v>2570</v>
      </c>
      <c r="F32" s="38">
        <v>22076</v>
      </c>
      <c r="G32" s="38">
        <v>63041</v>
      </c>
      <c r="H32" s="92">
        <f t="shared" si="12"/>
        <v>72239.333333333328</v>
      </c>
      <c r="I32" s="257">
        <v>1</v>
      </c>
      <c r="J32" s="43">
        <v>23861.61</v>
      </c>
      <c r="K32" s="41">
        <f t="shared" si="13"/>
        <v>330.3132642420104</v>
      </c>
      <c r="L32" s="42"/>
      <c r="M32" s="43">
        <v>11907.130000000001</v>
      </c>
      <c r="N32" s="41">
        <f t="shared" si="14"/>
        <v>164.8289020755083</v>
      </c>
      <c r="O32" s="109"/>
      <c r="P32" s="43">
        <v>11954.480000000001</v>
      </c>
      <c r="Q32" s="41">
        <f t="shared" si="15"/>
        <v>165.48436216650214</v>
      </c>
      <c r="R32" s="110"/>
      <c r="S32" s="46">
        <v>1.4557274215780075E-2</v>
      </c>
      <c r="T32" s="111">
        <v>2.3468659491124026E-4</v>
      </c>
      <c r="U32" s="111">
        <v>2.9753231236282884E-2</v>
      </c>
      <c r="V32" s="111">
        <v>0.36438488433932159</v>
      </c>
      <c r="W32" s="111">
        <v>8.0301790197727652E-2</v>
      </c>
      <c r="X32" s="111">
        <v>9.775953927668753E-3</v>
      </c>
      <c r="Y32" s="267">
        <v>0.49900782051169223</v>
      </c>
      <c r="Z32" s="111">
        <v>0</v>
      </c>
      <c r="AA32" s="111">
        <v>5.1463417598393395E-4</v>
      </c>
      <c r="AB32" s="111">
        <v>0.50047754531232391</v>
      </c>
      <c r="AC32" s="280">
        <v>0.50099217948830788</v>
      </c>
    </row>
    <row r="33" spans="1:29" x14ac:dyDescent="0.25">
      <c r="A33" s="49">
        <v>4</v>
      </c>
      <c r="B33" s="35">
        <v>183</v>
      </c>
      <c r="C33" s="36" t="s">
        <v>55</v>
      </c>
      <c r="D33" s="37">
        <v>57946</v>
      </c>
      <c r="E33" s="38">
        <v>13908</v>
      </c>
      <c r="F33" s="38">
        <v>1200</v>
      </c>
      <c r="G33" s="38">
        <v>157857</v>
      </c>
      <c r="H33" s="92">
        <f t="shared" si="12"/>
        <v>158357</v>
      </c>
      <c r="I33" s="256">
        <v>1</v>
      </c>
      <c r="J33" s="43">
        <v>78592.61</v>
      </c>
      <c r="K33" s="41">
        <f t="shared" si="13"/>
        <v>496.30019512872815</v>
      </c>
      <c r="L33" s="50">
        <v>2</v>
      </c>
      <c r="M33" s="43">
        <v>36215.409999999996</v>
      </c>
      <c r="N33" s="41">
        <f t="shared" si="14"/>
        <v>228.69472142058763</v>
      </c>
      <c r="O33" s="44"/>
      <c r="P33" s="43">
        <v>42377.200000000004</v>
      </c>
      <c r="Q33" s="41">
        <f t="shared" si="15"/>
        <v>267.60547370814049</v>
      </c>
      <c r="R33" s="51"/>
      <c r="S33" s="46">
        <v>1.1067071064315079E-2</v>
      </c>
      <c r="T33" s="52">
        <v>2.7258288024790116E-3</v>
      </c>
      <c r="U33" s="52">
        <v>2.8224663871068794E-2</v>
      </c>
      <c r="V33" s="112">
        <v>0.28109767572294647</v>
      </c>
      <c r="W33" s="52">
        <v>0.13503432447401861</v>
      </c>
      <c r="X33" s="52">
        <v>2.6496129852412332E-3</v>
      </c>
      <c r="Y33" s="267">
        <v>0.46079917692006922</v>
      </c>
      <c r="Z33" s="52">
        <v>0</v>
      </c>
      <c r="AA33" s="48">
        <v>1.4265972335057967E-3</v>
      </c>
      <c r="AB33" s="52">
        <v>0.53777422584642498</v>
      </c>
      <c r="AC33" s="280">
        <v>0.53920082307993078</v>
      </c>
    </row>
    <row r="34" spans="1:29" x14ac:dyDescent="0.25">
      <c r="A34" s="34">
        <v>4</v>
      </c>
      <c r="B34" s="35">
        <v>601</v>
      </c>
      <c r="C34" s="36" t="s">
        <v>56</v>
      </c>
      <c r="D34" s="37">
        <v>35746</v>
      </c>
      <c r="E34" s="38">
        <v>2860</v>
      </c>
      <c r="F34" s="38">
        <v>6795</v>
      </c>
      <c r="G34" s="38">
        <v>84266</v>
      </c>
      <c r="H34" s="92">
        <f t="shared" si="12"/>
        <v>87097.25</v>
      </c>
      <c r="I34" s="257">
        <v>1</v>
      </c>
      <c r="J34" s="43">
        <v>25102.07</v>
      </c>
      <c r="K34" s="41">
        <f t="shared" si="13"/>
        <v>288.20737738562354</v>
      </c>
      <c r="L34" s="42"/>
      <c r="M34" s="43">
        <v>10981.66</v>
      </c>
      <c r="N34" s="41">
        <f t="shared" si="14"/>
        <v>126.08503712803791</v>
      </c>
      <c r="O34" s="44"/>
      <c r="P34" s="43">
        <v>14120.41</v>
      </c>
      <c r="Q34" s="41">
        <f t="shared" si="15"/>
        <v>162.12234025758562</v>
      </c>
      <c r="R34" s="105"/>
      <c r="S34" s="46">
        <v>1.8496880934520541E-2</v>
      </c>
      <c r="T34" s="47">
        <v>0</v>
      </c>
      <c r="U34" s="47">
        <v>5.7584892401303954E-2</v>
      </c>
      <c r="V34" s="47">
        <v>0.32215470676322711</v>
      </c>
      <c r="W34" s="47">
        <v>3.0426176008592119E-2</v>
      </c>
      <c r="X34" s="47">
        <v>8.8175995047420387E-3</v>
      </c>
      <c r="Y34" s="267">
        <v>0.43748025561238574</v>
      </c>
      <c r="Z34" s="47">
        <v>0</v>
      </c>
      <c r="AA34" s="48">
        <v>2.9391998349140133E-3</v>
      </c>
      <c r="AB34" s="47">
        <v>0.55958054455270023</v>
      </c>
      <c r="AC34" s="280">
        <v>0.56251974438761421</v>
      </c>
    </row>
    <row r="35" spans="1:29" x14ac:dyDescent="0.25">
      <c r="A35" s="49">
        <v>4</v>
      </c>
      <c r="B35" s="35">
        <v>87</v>
      </c>
      <c r="C35" s="36" t="s">
        <v>57</v>
      </c>
      <c r="D35" s="37">
        <v>60922</v>
      </c>
      <c r="E35" s="38">
        <v>2471</v>
      </c>
      <c r="F35" s="38">
        <v>3080</v>
      </c>
      <c r="G35" s="38">
        <v>141625</v>
      </c>
      <c r="H35" s="92">
        <f t="shared" si="12"/>
        <v>142908.33333333334</v>
      </c>
      <c r="I35" s="257">
        <v>1</v>
      </c>
      <c r="J35" s="43">
        <v>46552.369999999995</v>
      </c>
      <c r="K35" s="41">
        <f t="shared" si="13"/>
        <v>325.74986296577055</v>
      </c>
      <c r="L35" s="42"/>
      <c r="M35" s="43">
        <v>19391.439999999999</v>
      </c>
      <c r="N35" s="41">
        <f t="shared" si="14"/>
        <v>135.69145722782667</v>
      </c>
      <c r="O35" s="44"/>
      <c r="P35" s="43">
        <v>27160.929999999997</v>
      </c>
      <c r="Q35" s="41">
        <f t="shared" si="15"/>
        <v>190.05840573794387</v>
      </c>
      <c r="R35" s="45"/>
      <c r="S35" s="46">
        <v>1.6762841505169341E-2</v>
      </c>
      <c r="T35" s="47">
        <v>0</v>
      </c>
      <c r="U35" s="47">
        <v>7.1880550872060869E-2</v>
      </c>
      <c r="V35" s="47">
        <v>0.27397939138222183</v>
      </c>
      <c r="W35" s="47">
        <v>5.0592912884993825E-2</v>
      </c>
      <c r="X35" s="47">
        <v>3.3353833542739074E-3</v>
      </c>
      <c r="Y35" s="267">
        <v>0.41655107999871976</v>
      </c>
      <c r="Z35" s="47">
        <v>0</v>
      </c>
      <c r="AA35" s="48">
        <v>3.7076522634615602E-4</v>
      </c>
      <c r="AB35" s="47">
        <v>0.58307815477493419</v>
      </c>
      <c r="AC35" s="280">
        <v>0.58344892000128035</v>
      </c>
    </row>
    <row r="36" spans="1:29" x14ac:dyDescent="0.25">
      <c r="A36" s="49">
        <v>4</v>
      </c>
      <c r="B36" s="35">
        <v>21</v>
      </c>
      <c r="C36" s="36" t="s">
        <v>58</v>
      </c>
      <c r="D36" s="37">
        <v>31862</v>
      </c>
      <c r="E36" s="38">
        <v>0</v>
      </c>
      <c r="F36" s="38">
        <v>0</v>
      </c>
      <c r="G36" s="38">
        <v>93636</v>
      </c>
      <c r="H36" s="92">
        <f t="shared" si="12"/>
        <v>93636</v>
      </c>
      <c r="I36" s="257"/>
      <c r="J36" s="43">
        <v>22165.05</v>
      </c>
      <c r="K36" s="41">
        <f t="shared" si="13"/>
        <v>236.7150454953223</v>
      </c>
      <c r="L36" s="42"/>
      <c r="M36" s="43">
        <v>9018.91</v>
      </c>
      <c r="N36" s="41">
        <f t="shared" si="14"/>
        <v>96.318830364389768</v>
      </c>
      <c r="O36" s="42"/>
      <c r="P36" s="43">
        <v>13146.14</v>
      </c>
      <c r="Q36" s="41">
        <f t="shared" si="15"/>
        <v>140.39621513093255</v>
      </c>
      <c r="R36" s="113"/>
      <c r="S36" s="46">
        <v>2.3276735220538639E-2</v>
      </c>
      <c r="T36" s="47">
        <v>8.17503231438684E-4</v>
      </c>
      <c r="U36" s="47">
        <v>7.1677257664656754E-2</v>
      </c>
      <c r="V36" s="47">
        <v>0.29606114130128286</v>
      </c>
      <c r="W36" s="47">
        <v>8.6487510743264735E-3</v>
      </c>
      <c r="X36" s="47">
        <v>6.416407813201414E-3</v>
      </c>
      <c r="Y36" s="267">
        <v>0.40689779630544487</v>
      </c>
      <c r="Z36" s="47">
        <v>0</v>
      </c>
      <c r="AA36" s="48">
        <v>2.6663598773745155E-4</v>
      </c>
      <c r="AB36" s="47">
        <v>0.59283556770681767</v>
      </c>
      <c r="AC36" s="280">
        <v>0.59310220369455513</v>
      </c>
    </row>
    <row r="37" spans="1:29" x14ac:dyDescent="0.25">
      <c r="A37" s="49">
        <v>4</v>
      </c>
      <c r="B37" s="35">
        <v>12</v>
      </c>
      <c r="C37" s="36" t="s">
        <v>59</v>
      </c>
      <c r="D37" s="37">
        <v>37740</v>
      </c>
      <c r="E37" s="38">
        <v>0</v>
      </c>
      <c r="F37" s="38">
        <v>2657</v>
      </c>
      <c r="G37" s="38">
        <v>83736</v>
      </c>
      <c r="H37" s="92">
        <f t="shared" si="12"/>
        <v>84843.083333333328</v>
      </c>
      <c r="I37" s="257">
        <v>1</v>
      </c>
      <c r="J37" s="43">
        <v>27300.47</v>
      </c>
      <c r="K37" s="41">
        <f t="shared" si="13"/>
        <v>321.77602377722798</v>
      </c>
      <c r="L37" s="42"/>
      <c r="M37" s="43">
        <v>10899.39</v>
      </c>
      <c r="N37" s="41">
        <f t="shared" si="14"/>
        <v>128.46527461971465</v>
      </c>
      <c r="O37" s="44"/>
      <c r="P37" s="43">
        <v>16401.080000000002</v>
      </c>
      <c r="Q37" s="41">
        <f t="shared" si="15"/>
        <v>193.31074915751336</v>
      </c>
      <c r="R37" s="105"/>
      <c r="S37" s="46">
        <v>1.6900441640748307E-2</v>
      </c>
      <c r="T37" s="47">
        <v>3.4475596940272456E-3</v>
      </c>
      <c r="U37" s="47">
        <v>4.2489744682051259E-2</v>
      </c>
      <c r="V37" s="47">
        <v>0.26361927102353916</v>
      </c>
      <c r="W37" s="47">
        <v>6.3595974721314327E-2</v>
      </c>
      <c r="X37" s="47">
        <v>9.1851898520428389E-3</v>
      </c>
      <c r="Y37" s="267">
        <v>0.39923818161372321</v>
      </c>
      <c r="Z37" s="47">
        <v>0</v>
      </c>
      <c r="AA37" s="48">
        <v>1.3725038433404259E-3</v>
      </c>
      <c r="AB37" s="47">
        <v>0.59938931454293642</v>
      </c>
      <c r="AC37" s="280">
        <v>0.60076181838627685</v>
      </c>
    </row>
    <row r="38" spans="1:29" x14ac:dyDescent="0.25">
      <c r="A38" s="49">
        <v>4</v>
      </c>
      <c r="B38" s="35">
        <v>186</v>
      </c>
      <c r="C38" s="36" t="s">
        <v>60</v>
      </c>
      <c r="D38" s="37">
        <v>68449</v>
      </c>
      <c r="E38" s="38">
        <v>0</v>
      </c>
      <c r="F38" s="38">
        <v>3989</v>
      </c>
      <c r="G38" s="38">
        <v>150149</v>
      </c>
      <c r="H38" s="92">
        <f t="shared" si="12"/>
        <v>151811.08333333334</v>
      </c>
      <c r="I38" s="257">
        <v>1</v>
      </c>
      <c r="J38" s="43">
        <v>35043.08</v>
      </c>
      <c r="K38" s="41">
        <f t="shared" si="13"/>
        <v>230.83347559713744</v>
      </c>
      <c r="L38" s="42">
        <v>5</v>
      </c>
      <c r="M38" s="43">
        <v>13891.76</v>
      </c>
      <c r="N38" s="41">
        <f t="shared" si="14"/>
        <v>91.506889319126344</v>
      </c>
      <c r="O38" s="44"/>
      <c r="P38" s="43">
        <v>21151.32</v>
      </c>
      <c r="Q38" s="41">
        <f t="shared" si="15"/>
        <v>139.32658627801109</v>
      </c>
      <c r="R38" s="45">
        <v>5</v>
      </c>
      <c r="S38" s="46">
        <v>2.3608655403577539E-2</v>
      </c>
      <c r="T38" s="47">
        <v>0</v>
      </c>
      <c r="U38" s="47">
        <v>5.3017600051137058E-2</v>
      </c>
      <c r="V38" s="47">
        <v>0.31916829228481053</v>
      </c>
      <c r="W38" s="47">
        <v>6.2494506761391969E-4</v>
      </c>
      <c r="X38" s="47">
        <v>0</v>
      </c>
      <c r="Y38" s="267">
        <v>0.39641949280713906</v>
      </c>
      <c r="Z38" s="47">
        <v>0</v>
      </c>
      <c r="AA38" s="48">
        <v>0</v>
      </c>
      <c r="AB38" s="47">
        <v>0.60358050719286083</v>
      </c>
      <c r="AC38" s="280">
        <v>0.60358050719286083</v>
      </c>
    </row>
    <row r="39" spans="1:29" x14ac:dyDescent="0.25">
      <c r="A39" s="49">
        <v>4</v>
      </c>
      <c r="B39" s="35">
        <v>88</v>
      </c>
      <c r="C39" s="36" t="s">
        <v>61</v>
      </c>
      <c r="D39" s="37">
        <v>34269</v>
      </c>
      <c r="E39" s="38">
        <v>10</v>
      </c>
      <c r="F39" s="38">
        <v>12079</v>
      </c>
      <c r="G39" s="38">
        <v>58182</v>
      </c>
      <c r="H39" s="92">
        <f t="shared" si="12"/>
        <v>63214.916666666664</v>
      </c>
      <c r="I39" s="256">
        <v>1</v>
      </c>
      <c r="J39" s="43">
        <v>23683.68</v>
      </c>
      <c r="K39" s="41">
        <f t="shared" si="13"/>
        <v>374.65334526792861</v>
      </c>
      <c r="L39" s="42"/>
      <c r="M39" s="43">
        <v>9346.77</v>
      </c>
      <c r="N39" s="41">
        <f t="shared" si="14"/>
        <v>147.85703268875093</v>
      </c>
      <c r="O39" s="42"/>
      <c r="P39" s="43">
        <v>14336.91</v>
      </c>
      <c r="Q39" s="41">
        <f t="shared" si="15"/>
        <v>226.79631257917765</v>
      </c>
      <c r="R39" s="113"/>
      <c r="S39" s="46">
        <v>1.3535903204231774E-2</v>
      </c>
      <c r="T39" s="47">
        <v>2.2800510731440385E-3</v>
      </c>
      <c r="U39" s="47">
        <v>6.9302574599893252E-2</v>
      </c>
      <c r="V39" s="47">
        <v>0.27938268039426306</v>
      </c>
      <c r="W39" s="47">
        <v>3.0149030893847576E-2</v>
      </c>
      <c r="X39" s="47">
        <v>0</v>
      </c>
      <c r="Y39" s="267">
        <v>0.3946502401653797</v>
      </c>
      <c r="Z39" s="47">
        <v>0</v>
      </c>
      <c r="AA39" s="48">
        <v>0</v>
      </c>
      <c r="AB39" s="47">
        <v>0.60534975983462025</v>
      </c>
      <c r="AC39" s="280">
        <v>0.60534975983462025</v>
      </c>
    </row>
    <row r="40" spans="1:29" x14ac:dyDescent="0.25">
      <c r="A40" s="49">
        <v>4</v>
      </c>
      <c r="B40" s="35">
        <v>190</v>
      </c>
      <c r="C40" s="114" t="s">
        <v>62</v>
      </c>
      <c r="D40" s="37">
        <v>32914</v>
      </c>
      <c r="E40" s="38">
        <v>0</v>
      </c>
      <c r="F40" s="38">
        <v>6023</v>
      </c>
      <c r="G40" s="38">
        <v>60794</v>
      </c>
      <c r="H40" s="92">
        <f t="shared" si="12"/>
        <v>63303.583333333336</v>
      </c>
      <c r="I40" s="257">
        <v>1</v>
      </c>
      <c r="J40" s="43">
        <v>13376.19</v>
      </c>
      <c r="K40" s="41">
        <f t="shared" si="13"/>
        <v>211.30225645467672</v>
      </c>
      <c r="L40" s="42">
        <v>5</v>
      </c>
      <c r="M40" s="43">
        <v>4262.3100000000004</v>
      </c>
      <c r="N40" s="41">
        <f t="shared" si="14"/>
        <v>67.331259552184378</v>
      </c>
      <c r="O40" s="44"/>
      <c r="P40" s="43">
        <v>9113.880000000001</v>
      </c>
      <c r="Q40" s="41">
        <f t="shared" si="15"/>
        <v>143.97099690249237</v>
      </c>
      <c r="R40" s="113">
        <v>5</v>
      </c>
      <c r="S40" s="46">
        <v>2.5042257922472694E-2</v>
      </c>
      <c r="T40" s="47">
        <v>0</v>
      </c>
      <c r="U40" s="47">
        <v>0</v>
      </c>
      <c r="V40" s="47">
        <v>0.28877729757128145</v>
      </c>
      <c r="W40" s="47">
        <v>0</v>
      </c>
      <c r="X40" s="47">
        <v>4.8294768540219591E-3</v>
      </c>
      <c r="Y40" s="267">
        <v>0.31864903234777614</v>
      </c>
      <c r="Z40" s="47">
        <v>0</v>
      </c>
      <c r="AA40" s="48">
        <v>5.3677467201049029E-4</v>
      </c>
      <c r="AB40" s="47">
        <v>0.6808141929802134</v>
      </c>
      <c r="AC40" s="280">
        <v>0.68135096765222392</v>
      </c>
    </row>
    <row r="41" spans="1:29" x14ac:dyDescent="0.25">
      <c r="A41" s="49">
        <v>4</v>
      </c>
      <c r="B41" s="35">
        <v>429</v>
      </c>
      <c r="C41" s="36" t="s">
        <v>63</v>
      </c>
      <c r="D41" s="37">
        <v>47197</v>
      </c>
      <c r="E41" s="38">
        <v>0</v>
      </c>
      <c r="F41" s="38">
        <v>0</v>
      </c>
      <c r="G41" s="38">
        <v>108192</v>
      </c>
      <c r="H41" s="92">
        <f t="shared" si="12"/>
        <v>108192</v>
      </c>
      <c r="I41" s="257"/>
      <c r="J41" s="43">
        <v>47700.58</v>
      </c>
      <c r="K41" s="41">
        <f t="shared" si="13"/>
        <v>440.88823572907421</v>
      </c>
      <c r="L41" s="42"/>
      <c r="M41" s="43">
        <v>15071.59</v>
      </c>
      <c r="N41" s="41">
        <f t="shared" si="14"/>
        <v>139.30410751257025</v>
      </c>
      <c r="O41" s="44"/>
      <c r="P41" s="43">
        <v>32628.99</v>
      </c>
      <c r="Q41" s="41">
        <f t="shared" si="15"/>
        <v>301.58412821650398</v>
      </c>
      <c r="R41" s="45"/>
      <c r="S41" s="46">
        <v>1.2497541958609307E-2</v>
      </c>
      <c r="T41" s="47">
        <v>0</v>
      </c>
      <c r="U41" s="47">
        <v>7.3350470790921204E-2</v>
      </c>
      <c r="V41" s="47">
        <v>0.10892530027936767</v>
      </c>
      <c r="W41" s="47">
        <v>0.11927003822595028</v>
      </c>
      <c r="X41" s="47">
        <v>1.9190542337221058E-3</v>
      </c>
      <c r="Y41" s="267">
        <v>0.31596240548857057</v>
      </c>
      <c r="Z41" s="47">
        <v>0</v>
      </c>
      <c r="AA41" s="48">
        <v>2.9349747948557435E-5</v>
      </c>
      <c r="AB41" s="47">
        <v>0.68400824476348088</v>
      </c>
      <c r="AC41" s="280">
        <v>0.68403759451142943</v>
      </c>
    </row>
    <row r="42" spans="1:29" x14ac:dyDescent="0.25">
      <c r="A42" s="49">
        <v>4</v>
      </c>
      <c r="B42" s="35">
        <v>143</v>
      </c>
      <c r="C42" s="36" t="s">
        <v>64</v>
      </c>
      <c r="D42" s="37">
        <v>16829</v>
      </c>
      <c r="E42" s="38">
        <v>6136</v>
      </c>
      <c r="F42" s="38">
        <v>100</v>
      </c>
      <c r="G42" s="38">
        <v>51082</v>
      </c>
      <c r="H42" s="92">
        <f t="shared" si="12"/>
        <v>51123.666666666664</v>
      </c>
      <c r="I42" s="257">
        <v>1</v>
      </c>
      <c r="J42" s="43">
        <v>18542.98</v>
      </c>
      <c r="K42" s="41">
        <f t="shared" si="13"/>
        <v>362.70833469169531</v>
      </c>
      <c r="L42" s="50"/>
      <c r="M42" s="43">
        <v>5648.47</v>
      </c>
      <c r="N42" s="41">
        <f t="shared" si="14"/>
        <v>110.4864022533595</v>
      </c>
      <c r="O42" s="44"/>
      <c r="P42" s="43">
        <v>12894.51</v>
      </c>
      <c r="Q42" s="41">
        <f t="shared" si="15"/>
        <v>252.22193243833581</v>
      </c>
      <c r="R42" s="51"/>
      <c r="S42" s="46">
        <v>1.5178790032670045E-2</v>
      </c>
      <c r="T42" s="47">
        <v>8.089314662476043E-3</v>
      </c>
      <c r="U42" s="47">
        <v>4.3463348393839613E-2</v>
      </c>
      <c r="V42" s="47">
        <v>0.20326020952403553</v>
      </c>
      <c r="W42" s="47">
        <v>2.7549509302172575E-2</v>
      </c>
      <c r="X42" s="47">
        <v>7.0738360285132161E-3</v>
      </c>
      <c r="Y42" s="267">
        <v>0.30461500794370699</v>
      </c>
      <c r="Z42" s="47">
        <v>0</v>
      </c>
      <c r="AA42" s="48">
        <v>3.7210847447389795E-4</v>
      </c>
      <c r="AB42" s="47">
        <v>0.69501288358181912</v>
      </c>
      <c r="AC42" s="280">
        <v>0.69538499205629301</v>
      </c>
    </row>
    <row r="43" spans="1:29" ht="15.75" thickBot="1" x14ac:dyDescent="0.3">
      <c r="A43" s="49">
        <v>4</v>
      </c>
      <c r="B43" s="54">
        <v>34</v>
      </c>
      <c r="C43" s="93" t="s">
        <v>65</v>
      </c>
      <c r="D43" s="56">
        <v>23996</v>
      </c>
      <c r="E43" s="57">
        <v>4171</v>
      </c>
      <c r="F43" s="57">
        <v>1961</v>
      </c>
      <c r="G43" s="57">
        <v>62563</v>
      </c>
      <c r="H43" s="94">
        <f t="shared" si="12"/>
        <v>63380.083333333336</v>
      </c>
      <c r="I43" s="258">
        <v>1</v>
      </c>
      <c r="J43" s="62">
        <v>24028.879999999997</v>
      </c>
      <c r="K43" s="60">
        <f t="shared" si="13"/>
        <v>379.12351540507592</v>
      </c>
      <c r="L43" s="95"/>
      <c r="M43" s="62">
        <v>7071.64</v>
      </c>
      <c r="N43" s="60">
        <f t="shared" si="14"/>
        <v>111.575113633226</v>
      </c>
      <c r="O43" s="96"/>
      <c r="P43" s="62">
        <v>16957.240000000002</v>
      </c>
      <c r="Q43" s="60">
        <f t="shared" si="15"/>
        <v>267.54840177184997</v>
      </c>
      <c r="R43" s="64"/>
      <c r="S43" s="65">
        <v>1.4346070228824651E-2</v>
      </c>
      <c r="T43" s="98">
        <v>0</v>
      </c>
      <c r="U43" s="98">
        <v>5.3903885657592035E-2</v>
      </c>
      <c r="V43" s="98">
        <v>0.18718808367264728</v>
      </c>
      <c r="W43" s="98">
        <v>3.6558507928792359E-2</v>
      </c>
      <c r="X43" s="98">
        <v>2.3009811526796091E-3</v>
      </c>
      <c r="Y43" s="268">
        <v>0.29429752864053593</v>
      </c>
      <c r="Z43" s="98">
        <v>0</v>
      </c>
      <c r="AA43" s="99">
        <v>6.6836240390729827E-4</v>
      </c>
      <c r="AB43" s="98">
        <v>0.70503410895555685</v>
      </c>
      <c r="AC43" s="281">
        <v>0.70570247135946418</v>
      </c>
    </row>
    <row r="44" spans="1:29" ht="15.75" thickBot="1" x14ac:dyDescent="0.3">
      <c r="A44" s="67"/>
      <c r="B44" s="68"/>
      <c r="C44" s="69"/>
      <c r="D44" s="100"/>
      <c r="E44" s="101"/>
      <c r="F44" s="101"/>
      <c r="G44" s="102"/>
      <c r="H44" s="72"/>
      <c r="I44" s="261"/>
      <c r="J44" s="106"/>
      <c r="K44" s="115"/>
      <c r="L44" s="116"/>
      <c r="M44" s="76"/>
      <c r="N44" s="77"/>
      <c r="O44" s="78"/>
      <c r="P44" s="79"/>
      <c r="Q44" s="77"/>
      <c r="R44" s="75"/>
      <c r="S44" s="81"/>
      <c r="T44" s="82"/>
      <c r="U44" s="82"/>
      <c r="V44" s="117"/>
      <c r="W44" s="82"/>
      <c r="X44" s="83" t="s">
        <v>35</v>
      </c>
      <c r="Y44" s="269">
        <f>SUM(Y30:Y43)/14</f>
        <v>0.40979098398779368</v>
      </c>
      <c r="Z44" s="82"/>
      <c r="AA44" s="81"/>
      <c r="AB44" s="82"/>
      <c r="AC44" s="282"/>
    </row>
    <row r="45" spans="1:29" ht="15.75" thickBot="1" x14ac:dyDescent="0.3">
      <c r="A45" s="67"/>
      <c r="B45" s="68"/>
      <c r="C45" s="104" t="s">
        <v>66</v>
      </c>
      <c r="D45" s="100"/>
      <c r="E45" s="101"/>
      <c r="F45" s="101"/>
      <c r="G45" s="102"/>
      <c r="H45" s="72"/>
      <c r="I45" s="261"/>
      <c r="J45" s="106"/>
      <c r="K45" s="115"/>
      <c r="L45" s="116"/>
      <c r="M45" s="76"/>
      <c r="N45" s="77"/>
      <c r="O45" s="78"/>
      <c r="P45" s="79"/>
      <c r="Q45" s="77"/>
      <c r="R45" s="75"/>
      <c r="S45" s="81"/>
      <c r="T45" s="82"/>
      <c r="U45" s="82"/>
      <c r="V45" s="117"/>
      <c r="W45" s="82"/>
      <c r="X45" s="82"/>
      <c r="Y45" s="269"/>
      <c r="Z45" s="82"/>
      <c r="AA45" s="81"/>
      <c r="AB45" s="82"/>
      <c r="AC45" s="282"/>
    </row>
    <row r="46" spans="1:29" x14ac:dyDescent="0.25">
      <c r="A46" s="49">
        <v>5</v>
      </c>
      <c r="B46" s="118">
        <v>56</v>
      </c>
      <c r="C46" s="87" t="s">
        <v>67</v>
      </c>
      <c r="D46" s="22">
        <v>8700</v>
      </c>
      <c r="E46" s="23">
        <v>5600</v>
      </c>
      <c r="F46" s="23">
        <v>40</v>
      </c>
      <c r="G46" s="23">
        <v>31716</v>
      </c>
      <c r="H46" s="88">
        <f t="shared" ref="H46:H68" si="16">(F46/6)*2.5+G46</f>
        <v>31732.666666666668</v>
      </c>
      <c r="I46" s="259">
        <v>1</v>
      </c>
      <c r="J46" s="119">
        <v>14411.460000000001</v>
      </c>
      <c r="K46" s="26">
        <f t="shared" ref="K46:K68" si="17">J46*1000/H46</f>
        <v>454.15218807117799</v>
      </c>
      <c r="L46" s="27">
        <v>2</v>
      </c>
      <c r="M46" s="119">
        <v>8447.5300000000007</v>
      </c>
      <c r="N46" s="26">
        <f t="shared" ref="N46:N68" si="18">M46*1000/H46</f>
        <v>266.20926910229207</v>
      </c>
      <c r="O46" s="29"/>
      <c r="P46" s="119">
        <v>5963.93</v>
      </c>
      <c r="Q46" s="26">
        <f t="shared" ref="Q46:Q68" si="19">P46*1000/H46</f>
        <v>187.94291896888589</v>
      </c>
      <c r="R46" s="120"/>
      <c r="S46" s="121">
        <v>1.212646046965401E-2</v>
      </c>
      <c r="T46" s="32">
        <v>0</v>
      </c>
      <c r="U46" s="32">
        <v>6.7673920615954244E-2</v>
      </c>
      <c r="V46" s="32">
        <v>0.25280575319919008</v>
      </c>
      <c r="W46" s="32">
        <v>0.24785483219604396</v>
      </c>
      <c r="X46" s="32">
        <v>5.7065696327783574E-3</v>
      </c>
      <c r="Y46" s="266">
        <v>0.58616753611362071</v>
      </c>
      <c r="Z46" s="32">
        <v>0</v>
      </c>
      <c r="AA46" s="33">
        <v>2.7894467319758019E-4</v>
      </c>
      <c r="AB46" s="32">
        <v>0.41355351921318168</v>
      </c>
      <c r="AC46" s="279">
        <v>0.41383246388637923</v>
      </c>
    </row>
    <row r="47" spans="1:29" x14ac:dyDescent="0.25">
      <c r="A47" s="49">
        <v>5</v>
      </c>
      <c r="B47" s="35">
        <v>885</v>
      </c>
      <c r="C47" s="36" t="s">
        <v>68</v>
      </c>
      <c r="D47" s="37">
        <v>1587</v>
      </c>
      <c r="E47" s="38">
        <v>1326</v>
      </c>
      <c r="F47" s="38">
        <v>0</v>
      </c>
      <c r="G47" s="38">
        <v>6421</v>
      </c>
      <c r="H47" s="92">
        <f t="shared" si="16"/>
        <v>6421</v>
      </c>
      <c r="I47" s="257"/>
      <c r="J47" s="43">
        <v>2761.0499999999997</v>
      </c>
      <c r="K47" s="41">
        <f t="shared" si="17"/>
        <v>430.00311477962924</v>
      </c>
      <c r="L47" s="42"/>
      <c r="M47" s="43">
        <v>1534.46</v>
      </c>
      <c r="N47" s="41">
        <f t="shared" si="18"/>
        <v>238.97523750194674</v>
      </c>
      <c r="O47" s="44"/>
      <c r="P47" s="43">
        <v>1226.5900000000001</v>
      </c>
      <c r="Q47" s="41">
        <f t="shared" si="19"/>
        <v>191.02787727768265</v>
      </c>
      <c r="R47" s="45"/>
      <c r="S47" s="46">
        <v>1.2813965701454159E-2</v>
      </c>
      <c r="T47" s="47">
        <v>0</v>
      </c>
      <c r="U47" s="47">
        <v>6.7474330417775855E-2</v>
      </c>
      <c r="V47" s="47">
        <v>0.26587711196827296</v>
      </c>
      <c r="W47" s="47">
        <v>0.20624400137628804</v>
      </c>
      <c r="X47" s="47">
        <v>3.3429311312725236E-3</v>
      </c>
      <c r="Y47" s="267">
        <v>0.55575234059506351</v>
      </c>
      <c r="Z47" s="47">
        <v>0</v>
      </c>
      <c r="AA47" s="48">
        <v>2.5352673801633436E-4</v>
      </c>
      <c r="AB47" s="47">
        <v>0.44399413266692028</v>
      </c>
      <c r="AC47" s="280">
        <v>0.4442476594049366</v>
      </c>
    </row>
    <row r="48" spans="1:29" x14ac:dyDescent="0.25">
      <c r="A48" s="49">
        <v>5</v>
      </c>
      <c r="B48" s="35">
        <v>75</v>
      </c>
      <c r="C48" s="36" t="s">
        <v>69</v>
      </c>
      <c r="D48" s="37">
        <v>10109</v>
      </c>
      <c r="E48" s="38">
        <v>0</v>
      </c>
      <c r="F48" s="38">
        <v>0</v>
      </c>
      <c r="G48" s="38">
        <v>28305</v>
      </c>
      <c r="H48" s="92">
        <f t="shared" si="16"/>
        <v>28305</v>
      </c>
      <c r="I48" s="257"/>
      <c r="J48" s="43">
        <v>10918.35</v>
      </c>
      <c r="K48" s="41">
        <f t="shared" si="17"/>
        <v>385.73926868044515</v>
      </c>
      <c r="L48" s="50"/>
      <c r="M48" s="43">
        <v>5615.22</v>
      </c>
      <c r="N48" s="41">
        <f t="shared" si="18"/>
        <v>198.38261791202967</v>
      </c>
      <c r="O48" s="42"/>
      <c r="P48" s="43">
        <v>5303.13</v>
      </c>
      <c r="Q48" s="41">
        <f t="shared" si="19"/>
        <v>187.35665076841548</v>
      </c>
      <c r="R48" s="51"/>
      <c r="S48" s="46">
        <v>1.4284209610426485E-2</v>
      </c>
      <c r="T48" s="47">
        <v>0</v>
      </c>
      <c r="U48" s="47">
        <v>7.8253582272046596E-2</v>
      </c>
      <c r="V48" s="47">
        <v>0.26077017131709457</v>
      </c>
      <c r="W48" s="47">
        <v>0.15665553861160339</v>
      </c>
      <c r="X48" s="47">
        <v>4.3284928583531392E-3</v>
      </c>
      <c r="Y48" s="267">
        <v>0.51429199466952413</v>
      </c>
      <c r="Z48" s="47">
        <v>0</v>
      </c>
      <c r="AA48" s="47">
        <v>8.4902938630837066E-4</v>
      </c>
      <c r="AB48" s="47">
        <v>0.48485897594416733</v>
      </c>
      <c r="AC48" s="280">
        <v>0.4857080053304757</v>
      </c>
    </row>
    <row r="49" spans="1:29" x14ac:dyDescent="0.25">
      <c r="A49" s="49">
        <v>5</v>
      </c>
      <c r="B49" s="35">
        <v>8</v>
      </c>
      <c r="C49" s="36" t="s">
        <v>70</v>
      </c>
      <c r="D49" s="37">
        <v>10159</v>
      </c>
      <c r="E49" s="38">
        <v>3476</v>
      </c>
      <c r="F49" s="38">
        <v>0</v>
      </c>
      <c r="G49" s="38">
        <v>31898</v>
      </c>
      <c r="H49" s="92">
        <f t="shared" si="16"/>
        <v>31898</v>
      </c>
      <c r="I49" s="256"/>
      <c r="J49" s="43">
        <v>10626.960000000001</v>
      </c>
      <c r="K49" s="41">
        <f t="shared" si="17"/>
        <v>333.15442974481164</v>
      </c>
      <c r="L49" s="42"/>
      <c r="M49" s="43">
        <v>5213.7699999999995</v>
      </c>
      <c r="N49" s="41">
        <f t="shared" si="18"/>
        <v>163.45131356197876</v>
      </c>
      <c r="O49" s="44"/>
      <c r="P49" s="43">
        <v>5413.19</v>
      </c>
      <c r="Q49" s="41">
        <f t="shared" si="19"/>
        <v>169.70311618283279</v>
      </c>
      <c r="R49" s="105"/>
      <c r="S49" s="46">
        <v>1.6539066675700292E-2</v>
      </c>
      <c r="T49" s="47">
        <v>0</v>
      </c>
      <c r="U49" s="47">
        <v>5.000395221210957E-2</v>
      </c>
      <c r="V49" s="47">
        <v>0.33851731821706299</v>
      </c>
      <c r="W49" s="47">
        <v>8.1610357054134011E-2</v>
      </c>
      <c r="X49" s="47">
        <v>3.9465660922785063E-3</v>
      </c>
      <c r="Y49" s="267">
        <v>0.49061726025128538</v>
      </c>
      <c r="Z49" s="47">
        <v>0</v>
      </c>
      <c r="AA49" s="48">
        <v>4.4509436376913059E-4</v>
      </c>
      <c r="AB49" s="47">
        <v>0.50893764538494546</v>
      </c>
      <c r="AC49" s="280">
        <v>0.50938273974871462</v>
      </c>
    </row>
    <row r="50" spans="1:29" x14ac:dyDescent="0.25">
      <c r="A50" s="34">
        <v>5</v>
      </c>
      <c r="B50" s="35">
        <v>224</v>
      </c>
      <c r="C50" s="36" t="s">
        <v>71</v>
      </c>
      <c r="D50" s="37">
        <v>1890</v>
      </c>
      <c r="E50" s="38">
        <v>350</v>
      </c>
      <c r="F50" s="38">
        <v>0</v>
      </c>
      <c r="G50" s="38">
        <v>4130</v>
      </c>
      <c r="H50" s="92">
        <f t="shared" si="16"/>
        <v>4130</v>
      </c>
      <c r="I50" s="257"/>
      <c r="J50" s="43">
        <v>1445.84</v>
      </c>
      <c r="K50" s="41">
        <f t="shared" si="17"/>
        <v>350.08232445520582</v>
      </c>
      <c r="L50" s="50"/>
      <c r="M50" s="43">
        <v>671.5</v>
      </c>
      <c r="N50" s="41">
        <f t="shared" si="18"/>
        <v>162.59079903147699</v>
      </c>
      <c r="O50" s="50"/>
      <c r="P50" s="43">
        <v>774.34</v>
      </c>
      <c r="Q50" s="41">
        <f t="shared" si="19"/>
        <v>187.4915254237288</v>
      </c>
      <c r="R50" s="45"/>
      <c r="S50" s="46">
        <v>1.5741714159243071E-2</v>
      </c>
      <c r="T50" s="47">
        <v>0</v>
      </c>
      <c r="U50" s="47">
        <v>7.8210590383444925E-2</v>
      </c>
      <c r="V50" s="47">
        <v>0.2423228019697892</v>
      </c>
      <c r="W50" s="47">
        <v>0.1281607923421679</v>
      </c>
      <c r="X50" s="47">
        <v>0</v>
      </c>
      <c r="Y50" s="267">
        <v>0.46443589885464509</v>
      </c>
      <c r="Z50" s="47">
        <v>0</v>
      </c>
      <c r="AA50" s="48">
        <v>0</v>
      </c>
      <c r="AB50" s="47">
        <v>0.53556410114535502</v>
      </c>
      <c r="AC50" s="280">
        <v>0.53556410114535502</v>
      </c>
    </row>
    <row r="51" spans="1:29" x14ac:dyDescent="0.25">
      <c r="A51" s="34">
        <v>5</v>
      </c>
      <c r="B51" s="35">
        <v>182</v>
      </c>
      <c r="C51" s="36" t="s">
        <v>72</v>
      </c>
      <c r="D51" s="37">
        <v>1842</v>
      </c>
      <c r="E51" s="38">
        <v>293</v>
      </c>
      <c r="F51" s="38">
        <v>0</v>
      </c>
      <c r="G51" s="38">
        <v>5764</v>
      </c>
      <c r="H51" s="92">
        <f t="shared" si="16"/>
        <v>5764</v>
      </c>
      <c r="I51" s="257"/>
      <c r="J51" s="43">
        <v>2351.0699999999997</v>
      </c>
      <c r="K51" s="41">
        <f t="shared" si="17"/>
        <v>407.88861901457312</v>
      </c>
      <c r="L51" s="42"/>
      <c r="M51" s="43">
        <v>975.1</v>
      </c>
      <c r="N51" s="41">
        <f t="shared" si="18"/>
        <v>169.17071478140181</v>
      </c>
      <c r="O51" s="44"/>
      <c r="P51" s="43">
        <v>1375.97</v>
      </c>
      <c r="Q51" s="41">
        <f t="shared" si="19"/>
        <v>238.7179042331714</v>
      </c>
      <c r="R51" s="45"/>
      <c r="S51" s="46">
        <v>1.3508742827733757E-2</v>
      </c>
      <c r="T51" s="47">
        <v>0</v>
      </c>
      <c r="U51" s="47">
        <v>3.6383433925829524E-2</v>
      </c>
      <c r="V51" s="47">
        <v>0.20366896774660051</v>
      </c>
      <c r="W51" s="47">
        <v>0.15593325592177182</v>
      </c>
      <c r="X51" s="47">
        <v>5.2529273905073011E-3</v>
      </c>
      <c r="Y51" s="267">
        <v>0.41474732781244289</v>
      </c>
      <c r="Z51" s="47">
        <v>0</v>
      </c>
      <c r="AA51" s="48">
        <v>0</v>
      </c>
      <c r="AB51" s="47">
        <v>0.58525267218755728</v>
      </c>
      <c r="AC51" s="280">
        <v>0.58525267218755728</v>
      </c>
    </row>
    <row r="52" spans="1:29" x14ac:dyDescent="0.25">
      <c r="A52" s="49">
        <v>5</v>
      </c>
      <c r="B52" s="35">
        <v>157</v>
      </c>
      <c r="C52" s="36" t="s">
        <v>73</v>
      </c>
      <c r="D52" s="37">
        <v>2487</v>
      </c>
      <c r="E52" s="38">
        <v>848</v>
      </c>
      <c r="F52" s="38">
        <v>0</v>
      </c>
      <c r="G52" s="38">
        <v>7147</v>
      </c>
      <c r="H52" s="92">
        <f t="shared" si="16"/>
        <v>7147</v>
      </c>
      <c r="I52" s="257"/>
      <c r="J52" s="43">
        <v>2105.52</v>
      </c>
      <c r="K52" s="41">
        <f t="shared" si="17"/>
        <v>294.60193088008953</v>
      </c>
      <c r="L52" s="42">
        <v>5</v>
      </c>
      <c r="M52" s="43">
        <v>870.6</v>
      </c>
      <c r="N52" s="41">
        <f t="shared" si="18"/>
        <v>121.81334825801035</v>
      </c>
      <c r="O52" s="44"/>
      <c r="P52" s="43">
        <v>1234.9199999999998</v>
      </c>
      <c r="Q52" s="41">
        <f t="shared" si="19"/>
        <v>172.78858262207916</v>
      </c>
      <c r="R52" s="45">
        <v>5</v>
      </c>
      <c r="S52" s="46">
        <v>1.8703218207378702E-2</v>
      </c>
      <c r="T52" s="47">
        <v>2.8496523424142255E-5</v>
      </c>
      <c r="U52" s="47">
        <v>4.5418708917512061E-2</v>
      </c>
      <c r="V52" s="47">
        <v>0.32824195448155324</v>
      </c>
      <c r="W52" s="47">
        <v>2.1092176754435959E-2</v>
      </c>
      <c r="X52" s="47">
        <v>0</v>
      </c>
      <c r="Y52" s="267">
        <v>0.41348455488430413</v>
      </c>
      <c r="Z52" s="47">
        <v>0</v>
      </c>
      <c r="AA52" s="48">
        <v>1.2400737110072571E-2</v>
      </c>
      <c r="AB52" s="47">
        <v>0.57411470800562325</v>
      </c>
      <c r="AC52" s="280">
        <v>0.58651544511569587</v>
      </c>
    </row>
    <row r="53" spans="1:29" x14ac:dyDescent="0.25">
      <c r="A53" s="49">
        <v>5</v>
      </c>
      <c r="B53" s="35">
        <v>272</v>
      </c>
      <c r="C53" s="36" t="s">
        <v>74</v>
      </c>
      <c r="D53" s="37">
        <v>2237</v>
      </c>
      <c r="E53" s="38">
        <v>239</v>
      </c>
      <c r="F53" s="38">
        <v>0</v>
      </c>
      <c r="G53" s="38">
        <v>4369</v>
      </c>
      <c r="H53" s="92">
        <f t="shared" si="16"/>
        <v>4369</v>
      </c>
      <c r="I53" s="257"/>
      <c r="J53" s="43">
        <v>1653.23</v>
      </c>
      <c r="K53" s="41">
        <f t="shared" si="17"/>
        <v>378.40009155413139</v>
      </c>
      <c r="L53" s="42"/>
      <c r="M53" s="43">
        <v>681.48</v>
      </c>
      <c r="N53" s="41">
        <f t="shared" si="18"/>
        <v>155.98077363241015</v>
      </c>
      <c r="O53" s="44"/>
      <c r="P53" s="43">
        <v>971.75</v>
      </c>
      <c r="Q53" s="41">
        <f t="shared" si="19"/>
        <v>222.41931792172122</v>
      </c>
      <c r="R53" s="113"/>
      <c r="S53" s="46">
        <v>1.4559377703041923E-2</v>
      </c>
      <c r="T53" s="47">
        <v>0</v>
      </c>
      <c r="U53" s="47">
        <v>3.7804782153723318E-3</v>
      </c>
      <c r="V53" s="47">
        <v>0.26533513183283636</v>
      </c>
      <c r="W53" s="47">
        <v>0.12853625932265927</v>
      </c>
      <c r="X53" s="47">
        <v>0</v>
      </c>
      <c r="Y53" s="267">
        <v>0.41221124707390988</v>
      </c>
      <c r="Z53" s="47">
        <v>0</v>
      </c>
      <c r="AA53" s="48">
        <v>0</v>
      </c>
      <c r="AB53" s="47">
        <v>0.58778875292609012</v>
      </c>
      <c r="AC53" s="280">
        <v>0.58778875292609012</v>
      </c>
    </row>
    <row r="54" spans="1:29" x14ac:dyDescent="0.25">
      <c r="A54" s="34">
        <v>5</v>
      </c>
      <c r="B54" s="35">
        <v>909</v>
      </c>
      <c r="C54" s="36" t="s">
        <v>75</v>
      </c>
      <c r="D54" s="37">
        <v>2367</v>
      </c>
      <c r="E54" s="38">
        <v>1780</v>
      </c>
      <c r="F54" s="38">
        <v>0</v>
      </c>
      <c r="G54" s="38">
        <v>8777</v>
      </c>
      <c r="H54" s="92">
        <f t="shared" si="16"/>
        <v>8777</v>
      </c>
      <c r="I54" s="257"/>
      <c r="J54" s="43">
        <v>4461.74</v>
      </c>
      <c r="K54" s="41">
        <f t="shared" si="17"/>
        <v>508.34453685769626</v>
      </c>
      <c r="L54" s="50">
        <v>2</v>
      </c>
      <c r="M54" s="43">
        <v>1812.02</v>
      </c>
      <c r="N54" s="41">
        <f t="shared" si="18"/>
        <v>206.45095135011962</v>
      </c>
      <c r="O54" s="44"/>
      <c r="P54" s="43">
        <v>2649.7200000000003</v>
      </c>
      <c r="Q54" s="41">
        <f t="shared" si="19"/>
        <v>301.89358550757669</v>
      </c>
      <c r="R54" s="51"/>
      <c r="S54" s="46">
        <v>1.0838820729132581E-2</v>
      </c>
      <c r="T54" s="47">
        <v>9.4133678788992634E-2</v>
      </c>
      <c r="U54" s="47">
        <v>7.2976013842133342E-2</v>
      </c>
      <c r="V54" s="47">
        <v>0.15826336810302707</v>
      </c>
      <c r="W54" s="47">
        <v>6.7440057018114008E-2</v>
      </c>
      <c r="X54" s="47">
        <v>2.4721297072442588E-3</v>
      </c>
      <c r="Y54" s="267">
        <v>0.40612406818864388</v>
      </c>
      <c r="Z54" s="47">
        <v>0</v>
      </c>
      <c r="AA54" s="48">
        <v>6.1859274632766585E-4</v>
      </c>
      <c r="AB54" s="47">
        <v>0.59325733906502853</v>
      </c>
      <c r="AC54" s="280">
        <v>0.59387593181135623</v>
      </c>
    </row>
    <row r="55" spans="1:29" x14ac:dyDescent="0.25">
      <c r="A55" s="49">
        <v>5</v>
      </c>
      <c r="B55" s="35">
        <v>524</v>
      </c>
      <c r="C55" s="122" t="s">
        <v>76</v>
      </c>
      <c r="D55" s="37">
        <v>2807</v>
      </c>
      <c r="E55" s="38">
        <v>526</v>
      </c>
      <c r="F55" s="38">
        <v>2</v>
      </c>
      <c r="G55" s="38">
        <v>7523</v>
      </c>
      <c r="H55" s="92">
        <f t="shared" si="16"/>
        <v>7523.833333333333</v>
      </c>
      <c r="I55" s="257">
        <v>1</v>
      </c>
      <c r="J55" s="43">
        <v>3801.42</v>
      </c>
      <c r="K55" s="41">
        <f t="shared" si="17"/>
        <v>505.2504264227012</v>
      </c>
      <c r="L55" s="42" t="s">
        <v>77</v>
      </c>
      <c r="M55" s="43">
        <v>1469.82</v>
      </c>
      <c r="N55" s="41">
        <f t="shared" si="18"/>
        <v>195.35520457213744</v>
      </c>
      <c r="O55" s="44"/>
      <c r="P55" s="43">
        <v>2331.6</v>
      </c>
      <c r="Q55" s="41">
        <f t="shared" si="19"/>
        <v>309.89522185056376</v>
      </c>
      <c r="R55" s="45">
        <v>4</v>
      </c>
      <c r="S55" s="46">
        <v>1.0903820151417103E-2</v>
      </c>
      <c r="T55" s="47">
        <v>2.6305959352031609E-2</v>
      </c>
      <c r="U55" s="47">
        <v>6.2747604842400995E-2</v>
      </c>
      <c r="V55" s="47">
        <v>0.17204097416228673</v>
      </c>
      <c r="W55" s="47">
        <v>0.11314193117308796</v>
      </c>
      <c r="X55" s="47">
        <v>1.5099620668066144E-3</v>
      </c>
      <c r="Y55" s="267">
        <v>0.38665025174803097</v>
      </c>
      <c r="Z55" s="47">
        <v>0</v>
      </c>
      <c r="AA55" s="48">
        <v>1.683581398530023E-4</v>
      </c>
      <c r="AB55" s="47">
        <v>0.61318139011211603</v>
      </c>
      <c r="AC55" s="280">
        <v>0.61334974825196908</v>
      </c>
    </row>
    <row r="56" spans="1:29" x14ac:dyDescent="0.25">
      <c r="A56" s="34">
        <v>5</v>
      </c>
      <c r="B56" s="35">
        <v>41</v>
      </c>
      <c r="C56" s="36" t="s">
        <v>78</v>
      </c>
      <c r="D56" s="37">
        <v>6210</v>
      </c>
      <c r="E56" s="38">
        <v>3170</v>
      </c>
      <c r="F56" s="38">
        <v>0</v>
      </c>
      <c r="G56" s="38">
        <v>21753</v>
      </c>
      <c r="H56" s="92">
        <f t="shared" si="16"/>
        <v>21753</v>
      </c>
      <c r="I56" s="256"/>
      <c r="J56" s="43">
        <v>10994.56</v>
      </c>
      <c r="K56" s="41">
        <f t="shared" si="17"/>
        <v>505.42729738426885</v>
      </c>
      <c r="L56" s="42" t="s">
        <v>79</v>
      </c>
      <c r="M56" s="43">
        <v>4249.8599999999997</v>
      </c>
      <c r="N56" s="41">
        <f t="shared" si="18"/>
        <v>195.36891463246448</v>
      </c>
      <c r="O56" s="44"/>
      <c r="P56" s="43">
        <v>6744.7000000000007</v>
      </c>
      <c r="Q56" s="41">
        <f t="shared" si="19"/>
        <v>310.0583827518044</v>
      </c>
      <c r="R56" s="113">
        <v>5</v>
      </c>
      <c r="S56" s="46">
        <v>1.0901755049770069E-2</v>
      </c>
      <c r="T56" s="123">
        <v>0</v>
      </c>
      <c r="U56" s="123">
        <v>6.4541009371907571E-2</v>
      </c>
      <c r="V56" s="123">
        <v>0.19379493131148498</v>
      </c>
      <c r="W56" s="123">
        <v>0.11442022236451482</v>
      </c>
      <c r="X56" s="123">
        <v>2.8841536177891614E-3</v>
      </c>
      <c r="Y56" s="267">
        <v>0.38654207171546656</v>
      </c>
      <c r="Z56" s="123">
        <v>0</v>
      </c>
      <c r="AA56" s="48">
        <v>1.6990220618196637E-3</v>
      </c>
      <c r="AB56" s="123">
        <v>0.61175890622271389</v>
      </c>
      <c r="AC56" s="280">
        <v>0.6134579282845336</v>
      </c>
    </row>
    <row r="57" spans="1:29" x14ac:dyDescent="0.25">
      <c r="A57" s="49">
        <v>5</v>
      </c>
      <c r="B57" s="35">
        <v>67</v>
      </c>
      <c r="C57" s="36" t="s">
        <v>80</v>
      </c>
      <c r="D57" s="37">
        <v>8265</v>
      </c>
      <c r="E57" s="38">
        <v>2283</v>
      </c>
      <c r="F57" s="38">
        <v>0</v>
      </c>
      <c r="G57" s="38">
        <v>18104</v>
      </c>
      <c r="H57" s="92">
        <f t="shared" si="16"/>
        <v>18104</v>
      </c>
      <c r="I57" s="256"/>
      <c r="J57" s="43">
        <v>7580.88</v>
      </c>
      <c r="K57" s="41">
        <f t="shared" si="17"/>
        <v>418.74060980998672</v>
      </c>
      <c r="L57" s="124">
        <v>5</v>
      </c>
      <c r="M57" s="43">
        <v>2883.63</v>
      </c>
      <c r="N57" s="41">
        <f t="shared" si="18"/>
        <v>159.28137428192665</v>
      </c>
      <c r="O57" s="44"/>
      <c r="P57" s="43">
        <v>4697.25</v>
      </c>
      <c r="Q57" s="41">
        <f t="shared" si="19"/>
        <v>259.45923552806011</v>
      </c>
      <c r="R57" s="125">
        <v>5</v>
      </c>
      <c r="S57" s="46">
        <v>1.3158103017063981E-2</v>
      </c>
      <c r="T57" s="126">
        <v>0</v>
      </c>
      <c r="U57" s="127">
        <v>6.4450301284283612E-2</v>
      </c>
      <c r="V57" s="127">
        <v>0.1988555418368316</v>
      </c>
      <c r="W57" s="127">
        <v>0.10391801479511613</v>
      </c>
      <c r="X57" s="128">
        <v>0</v>
      </c>
      <c r="Y57" s="266">
        <v>0.38038196093329535</v>
      </c>
      <c r="Z57" s="126">
        <v>0</v>
      </c>
      <c r="AA57" s="129">
        <v>2.4113295554078155E-3</v>
      </c>
      <c r="AB57" s="128">
        <v>0.61720670951129686</v>
      </c>
      <c r="AC57" s="279">
        <v>0.61961803906670465</v>
      </c>
    </row>
    <row r="58" spans="1:29" x14ac:dyDescent="0.25">
      <c r="A58" s="49">
        <v>5</v>
      </c>
      <c r="B58" s="35">
        <v>565</v>
      </c>
      <c r="C58" s="36" t="s">
        <v>81</v>
      </c>
      <c r="D58" s="37">
        <v>3680</v>
      </c>
      <c r="E58" s="38">
        <v>0</v>
      </c>
      <c r="F58" s="38">
        <v>0</v>
      </c>
      <c r="G58" s="38">
        <v>7603</v>
      </c>
      <c r="H58" s="92">
        <f t="shared" si="16"/>
        <v>7603</v>
      </c>
      <c r="I58" s="257"/>
      <c r="J58" s="43">
        <v>2611.14</v>
      </c>
      <c r="K58" s="41">
        <f t="shared" si="17"/>
        <v>343.43548599237141</v>
      </c>
      <c r="L58" s="42"/>
      <c r="M58" s="43">
        <v>823.65</v>
      </c>
      <c r="N58" s="41">
        <f t="shared" si="18"/>
        <v>108.33223727475996</v>
      </c>
      <c r="O58" s="44"/>
      <c r="P58" s="43">
        <v>1787.49</v>
      </c>
      <c r="Q58" s="41">
        <f t="shared" si="19"/>
        <v>235.10324871761148</v>
      </c>
      <c r="R58" s="45"/>
      <c r="S58" s="46">
        <v>1.6042801228582152E-2</v>
      </c>
      <c r="T58" s="47">
        <v>0</v>
      </c>
      <c r="U58" s="47">
        <v>0</v>
      </c>
      <c r="V58" s="47">
        <v>0.28460365970419049</v>
      </c>
      <c r="W58" s="47">
        <v>1.2454330292515914E-2</v>
      </c>
      <c r="X58" s="47">
        <v>2.3361443660623329E-3</v>
      </c>
      <c r="Y58" s="267">
        <v>0.31543693559135089</v>
      </c>
      <c r="Z58" s="47">
        <v>0</v>
      </c>
      <c r="AA58" s="48">
        <v>2.5659290578061695E-4</v>
      </c>
      <c r="AB58" s="47">
        <v>0.6843064715028685</v>
      </c>
      <c r="AC58" s="280">
        <v>0.68456306440864911</v>
      </c>
    </row>
    <row r="59" spans="1:29" x14ac:dyDescent="0.25">
      <c r="A59" s="49">
        <v>5</v>
      </c>
      <c r="B59" s="35">
        <v>731</v>
      </c>
      <c r="C59" s="36" t="s">
        <v>82</v>
      </c>
      <c r="D59" s="37">
        <v>3703</v>
      </c>
      <c r="E59" s="38">
        <v>412</v>
      </c>
      <c r="F59" s="38">
        <v>0</v>
      </c>
      <c r="G59" s="38">
        <v>9905</v>
      </c>
      <c r="H59" s="92">
        <f t="shared" si="16"/>
        <v>9905</v>
      </c>
      <c r="I59" s="257"/>
      <c r="J59" s="43">
        <v>3988.72</v>
      </c>
      <c r="K59" s="41">
        <f t="shared" si="17"/>
        <v>402.69762746087832</v>
      </c>
      <c r="L59" s="42"/>
      <c r="M59" s="43">
        <v>1252.8900000000001</v>
      </c>
      <c r="N59" s="41">
        <f t="shared" si="18"/>
        <v>126.49066128218071</v>
      </c>
      <c r="O59" s="44"/>
      <c r="P59" s="43">
        <v>2735.83</v>
      </c>
      <c r="Q59" s="41">
        <f t="shared" si="19"/>
        <v>276.20696617869766</v>
      </c>
      <c r="R59" s="105"/>
      <c r="S59" s="46">
        <v>1.3683587717362963E-2</v>
      </c>
      <c r="T59" s="47">
        <v>0</v>
      </c>
      <c r="U59" s="47">
        <v>3.9884975631280212E-2</v>
      </c>
      <c r="V59" s="47">
        <v>0.16890631581058588</v>
      </c>
      <c r="W59" s="47">
        <v>9.1633406205499507E-2</v>
      </c>
      <c r="X59" s="47">
        <v>0</v>
      </c>
      <c r="Y59" s="267">
        <v>0.31410828536472857</v>
      </c>
      <c r="Z59" s="47">
        <v>0</v>
      </c>
      <c r="AA59" s="48">
        <v>2.9809061553581102E-3</v>
      </c>
      <c r="AB59" s="47">
        <v>0.68291080847991337</v>
      </c>
      <c r="AC59" s="280">
        <v>0.68589171463527143</v>
      </c>
    </row>
    <row r="60" spans="1:29" x14ac:dyDescent="0.25">
      <c r="A60" s="49">
        <v>5</v>
      </c>
      <c r="B60" s="35">
        <v>233</v>
      </c>
      <c r="C60" s="114" t="s">
        <v>83</v>
      </c>
      <c r="D60" s="37">
        <v>12896</v>
      </c>
      <c r="E60" s="38">
        <v>3353</v>
      </c>
      <c r="F60" s="38">
        <v>0</v>
      </c>
      <c r="G60" s="38">
        <v>37963</v>
      </c>
      <c r="H60" s="92">
        <f t="shared" si="16"/>
        <v>37963</v>
      </c>
      <c r="I60" s="257"/>
      <c r="J60" s="43">
        <v>14788.45</v>
      </c>
      <c r="K60" s="41">
        <f t="shared" si="17"/>
        <v>389.5490345863077</v>
      </c>
      <c r="L60" s="50">
        <v>5</v>
      </c>
      <c r="M60" s="43">
        <v>4588.3999999999996</v>
      </c>
      <c r="N60" s="41">
        <f t="shared" si="18"/>
        <v>120.86505281458263</v>
      </c>
      <c r="O60" s="44"/>
      <c r="P60" s="43">
        <v>10200.050000000001</v>
      </c>
      <c r="Q60" s="41">
        <f t="shared" si="19"/>
        <v>268.68398177172514</v>
      </c>
      <c r="R60" s="51">
        <v>5</v>
      </c>
      <c r="S60" s="46">
        <v>1.4144822479705445E-2</v>
      </c>
      <c r="T60" s="47">
        <v>0</v>
      </c>
      <c r="U60" s="47">
        <v>1.7779415692652036E-2</v>
      </c>
      <c r="V60" s="47">
        <v>0.12380269737531653</v>
      </c>
      <c r="W60" s="47">
        <v>0.15437047155043293</v>
      </c>
      <c r="X60" s="47">
        <v>1.7175566066761561E-4</v>
      </c>
      <c r="Y60" s="267">
        <v>0.31026916275877459</v>
      </c>
      <c r="Z60" s="47">
        <v>0</v>
      </c>
      <c r="AA60" s="48">
        <v>1.7175566066761561E-4</v>
      </c>
      <c r="AB60" s="47">
        <v>0.68955908158055779</v>
      </c>
      <c r="AC60" s="280">
        <v>0.68973083724122541</v>
      </c>
    </row>
    <row r="61" spans="1:29" x14ac:dyDescent="0.25">
      <c r="A61" s="49">
        <v>5</v>
      </c>
      <c r="B61" s="35">
        <v>696</v>
      </c>
      <c r="C61" s="36" t="s">
        <v>84</v>
      </c>
      <c r="D61" s="37">
        <v>2190</v>
      </c>
      <c r="E61" s="38">
        <v>12</v>
      </c>
      <c r="F61" s="38">
        <v>0</v>
      </c>
      <c r="G61" s="38">
        <v>5220</v>
      </c>
      <c r="H61" s="92">
        <f t="shared" si="16"/>
        <v>5220</v>
      </c>
      <c r="I61" s="257"/>
      <c r="J61" s="43">
        <v>1805.14</v>
      </c>
      <c r="K61" s="41">
        <f t="shared" si="17"/>
        <v>345.81226053639847</v>
      </c>
      <c r="L61" s="42">
        <v>3</v>
      </c>
      <c r="M61" s="43">
        <v>556.52</v>
      </c>
      <c r="N61" s="41">
        <f t="shared" si="18"/>
        <v>106.61302681992338</v>
      </c>
      <c r="O61" s="44">
        <v>3</v>
      </c>
      <c r="P61" s="43">
        <v>1248.6199999999999</v>
      </c>
      <c r="Q61" s="41">
        <f t="shared" si="19"/>
        <v>239.19923371647511</v>
      </c>
      <c r="R61" s="45">
        <v>3</v>
      </c>
      <c r="S61" s="46">
        <v>1.5932282260655684E-2</v>
      </c>
      <c r="T61" s="47">
        <v>0</v>
      </c>
      <c r="U61" s="47">
        <v>1.5406007290293271E-2</v>
      </c>
      <c r="V61" s="47">
        <v>0.18042921878635451</v>
      </c>
      <c r="W61" s="47">
        <v>9.6529909037526174E-2</v>
      </c>
      <c r="X61" s="47">
        <v>0</v>
      </c>
      <c r="Y61" s="267">
        <v>0.30829741737482963</v>
      </c>
      <c r="Z61" s="47">
        <v>0</v>
      </c>
      <c r="AA61" s="48">
        <v>0</v>
      </c>
      <c r="AB61" s="47">
        <v>0.69170258262517026</v>
      </c>
      <c r="AC61" s="280">
        <v>0.69170258262517026</v>
      </c>
    </row>
    <row r="62" spans="1:29" x14ac:dyDescent="0.25">
      <c r="A62" s="49">
        <v>5</v>
      </c>
      <c r="B62" s="35">
        <v>732</v>
      </c>
      <c r="C62" s="36" t="s">
        <v>85</v>
      </c>
      <c r="D62" s="37">
        <v>1094</v>
      </c>
      <c r="E62" s="38">
        <v>372</v>
      </c>
      <c r="F62" s="38">
        <v>0</v>
      </c>
      <c r="G62" s="38">
        <v>3344</v>
      </c>
      <c r="H62" s="92">
        <f t="shared" si="16"/>
        <v>3344</v>
      </c>
      <c r="I62" s="257"/>
      <c r="J62" s="43">
        <v>1012.44</v>
      </c>
      <c r="K62" s="41">
        <f t="shared" si="17"/>
        <v>302.76315789473682</v>
      </c>
      <c r="L62" s="50"/>
      <c r="M62" s="43">
        <v>273.42</v>
      </c>
      <c r="N62" s="41">
        <f t="shared" si="18"/>
        <v>81.764354066985646</v>
      </c>
      <c r="O62" s="50"/>
      <c r="P62" s="43">
        <v>739.02</v>
      </c>
      <c r="Q62" s="41">
        <f t="shared" si="19"/>
        <v>220.9988038277512</v>
      </c>
      <c r="R62" s="51"/>
      <c r="S62" s="46">
        <v>1.8203547864564813E-2</v>
      </c>
      <c r="T62" s="52">
        <v>0</v>
      </c>
      <c r="U62" s="52">
        <v>0</v>
      </c>
      <c r="V62" s="52">
        <v>0.25185690016198492</v>
      </c>
      <c r="W62" s="52">
        <v>0</v>
      </c>
      <c r="X62" s="52">
        <v>0</v>
      </c>
      <c r="Y62" s="267">
        <v>0.27006044802654972</v>
      </c>
      <c r="Z62" s="52">
        <v>0</v>
      </c>
      <c r="AA62" s="52">
        <v>0</v>
      </c>
      <c r="AB62" s="52">
        <v>0.72993955197345017</v>
      </c>
      <c r="AC62" s="280">
        <v>0.72993955197345017</v>
      </c>
    </row>
    <row r="63" spans="1:29" x14ac:dyDescent="0.25">
      <c r="A63" s="49">
        <v>5</v>
      </c>
      <c r="B63" s="35">
        <v>427</v>
      </c>
      <c r="C63" s="36" t="s">
        <v>86</v>
      </c>
      <c r="D63" s="37">
        <v>2523</v>
      </c>
      <c r="E63" s="38">
        <v>390</v>
      </c>
      <c r="F63" s="38">
        <v>0</v>
      </c>
      <c r="G63" s="38">
        <v>7069</v>
      </c>
      <c r="H63" s="92">
        <f t="shared" si="16"/>
        <v>7069</v>
      </c>
      <c r="I63" s="257"/>
      <c r="J63" s="43">
        <v>2472.54</v>
      </c>
      <c r="K63" s="41">
        <f t="shared" si="17"/>
        <v>349.77224501343898</v>
      </c>
      <c r="L63" s="42">
        <v>3</v>
      </c>
      <c r="M63" s="43">
        <v>583.70000000000005</v>
      </c>
      <c r="N63" s="41">
        <f t="shared" si="18"/>
        <v>82.571792332720335</v>
      </c>
      <c r="O63" s="44">
        <v>3</v>
      </c>
      <c r="P63" s="43">
        <v>1888.84</v>
      </c>
      <c r="Q63" s="41">
        <f t="shared" si="19"/>
        <v>267.20045268071863</v>
      </c>
      <c r="R63" s="113">
        <v>3</v>
      </c>
      <c r="S63" s="46">
        <v>1.5753031295752548E-2</v>
      </c>
      <c r="T63" s="47">
        <v>0</v>
      </c>
      <c r="U63" s="47">
        <v>2.6693198087796356E-3</v>
      </c>
      <c r="V63" s="47">
        <v>0.11763207066417532</v>
      </c>
      <c r="W63" s="47">
        <v>9.5569738002216353E-2</v>
      </c>
      <c r="X63" s="47">
        <v>4.4488663479660588E-3</v>
      </c>
      <c r="Y63" s="267">
        <v>0.23607302611888992</v>
      </c>
      <c r="Z63" s="47">
        <v>0</v>
      </c>
      <c r="AA63" s="48">
        <v>2.0222119763482088E-4</v>
      </c>
      <c r="AB63" s="47">
        <v>0.76372475268347528</v>
      </c>
      <c r="AC63" s="280">
        <v>0.76392697388111008</v>
      </c>
    </row>
    <row r="64" spans="1:29" x14ac:dyDescent="0.25">
      <c r="A64" s="49">
        <v>5</v>
      </c>
      <c r="B64" s="35">
        <v>214</v>
      </c>
      <c r="C64" s="114" t="s">
        <v>87</v>
      </c>
      <c r="D64" s="37">
        <v>17582</v>
      </c>
      <c r="E64" s="38">
        <v>3966</v>
      </c>
      <c r="F64" s="38">
        <v>0</v>
      </c>
      <c r="G64" s="38">
        <v>45965</v>
      </c>
      <c r="H64" s="92">
        <f t="shared" si="16"/>
        <v>45965</v>
      </c>
      <c r="I64" s="257"/>
      <c r="J64" s="43">
        <v>20378.080000000002</v>
      </c>
      <c r="K64" s="41">
        <f t="shared" si="17"/>
        <v>443.3390623300337</v>
      </c>
      <c r="L64" s="42"/>
      <c r="M64" s="43">
        <v>4682.2</v>
      </c>
      <c r="N64" s="41">
        <f t="shared" si="18"/>
        <v>101.8644620907212</v>
      </c>
      <c r="O64" s="44"/>
      <c r="P64" s="43">
        <v>15695.880000000001</v>
      </c>
      <c r="Q64" s="41">
        <f t="shared" si="19"/>
        <v>341.47460023931257</v>
      </c>
      <c r="R64" s="45"/>
      <c r="S64" s="46">
        <v>1.2428550677983402E-2</v>
      </c>
      <c r="T64" s="47">
        <v>1.4721700964958425E-2</v>
      </c>
      <c r="U64" s="47">
        <v>3.6259549476692597E-2</v>
      </c>
      <c r="V64" s="47">
        <v>0.13012658699936402</v>
      </c>
      <c r="W64" s="47">
        <v>3.3238165715317632E-2</v>
      </c>
      <c r="X64" s="47">
        <v>2.9919403594450503E-3</v>
      </c>
      <c r="Y64" s="267">
        <v>0.22976649419376113</v>
      </c>
      <c r="Z64" s="47">
        <v>0</v>
      </c>
      <c r="AA64" s="48">
        <v>9.0931039626893204E-4</v>
      </c>
      <c r="AB64" s="47">
        <v>0.76932419540996988</v>
      </c>
      <c r="AC64" s="280">
        <v>0.77023350580623884</v>
      </c>
    </row>
    <row r="65" spans="1:29" x14ac:dyDescent="0.25">
      <c r="A65" s="34">
        <v>5</v>
      </c>
      <c r="B65" s="35">
        <v>613</v>
      </c>
      <c r="C65" s="36" t="s">
        <v>88</v>
      </c>
      <c r="D65" s="37">
        <v>747</v>
      </c>
      <c r="E65" s="38">
        <v>308</v>
      </c>
      <c r="F65" s="38">
        <v>0</v>
      </c>
      <c r="G65" s="38">
        <v>2114</v>
      </c>
      <c r="H65" s="92">
        <f t="shared" si="16"/>
        <v>2114</v>
      </c>
      <c r="I65" s="257"/>
      <c r="J65" s="43">
        <v>807.34</v>
      </c>
      <c r="K65" s="41">
        <f t="shared" si="17"/>
        <v>381.90160832544939</v>
      </c>
      <c r="L65" s="42"/>
      <c r="M65" s="43">
        <v>174.19</v>
      </c>
      <c r="N65" s="41">
        <f t="shared" si="18"/>
        <v>82.398297067171242</v>
      </c>
      <c r="O65" s="42"/>
      <c r="P65" s="43">
        <v>633.15</v>
      </c>
      <c r="Q65" s="41">
        <f t="shared" si="19"/>
        <v>299.50331125827813</v>
      </c>
      <c r="R65" s="113"/>
      <c r="S65" s="46">
        <v>1.4430103797656501E-2</v>
      </c>
      <c r="T65" s="47">
        <v>0</v>
      </c>
      <c r="U65" s="47">
        <v>1.3624990710233607E-3</v>
      </c>
      <c r="V65" s="47">
        <v>0.19996531820546484</v>
      </c>
      <c r="W65" s="47">
        <v>0</v>
      </c>
      <c r="X65" s="47">
        <v>0</v>
      </c>
      <c r="Y65" s="267">
        <v>0.21575792107414471</v>
      </c>
      <c r="Z65" s="47">
        <v>0</v>
      </c>
      <c r="AA65" s="47">
        <v>0</v>
      </c>
      <c r="AB65" s="47">
        <v>0.78424207892585518</v>
      </c>
      <c r="AC65" s="280">
        <v>0.78424207892585518</v>
      </c>
    </row>
    <row r="66" spans="1:29" x14ac:dyDescent="0.25">
      <c r="A66" s="49">
        <v>5</v>
      </c>
      <c r="B66" s="35">
        <v>923</v>
      </c>
      <c r="C66" s="36" t="s">
        <v>89</v>
      </c>
      <c r="D66" s="37">
        <v>498</v>
      </c>
      <c r="E66" s="38">
        <v>1</v>
      </c>
      <c r="F66" s="38">
        <v>0</v>
      </c>
      <c r="G66" s="38">
        <v>875</v>
      </c>
      <c r="H66" s="92">
        <f t="shared" si="16"/>
        <v>875</v>
      </c>
      <c r="I66" s="257"/>
      <c r="J66" s="43">
        <v>338.07</v>
      </c>
      <c r="K66" s="41">
        <f t="shared" si="17"/>
        <v>386.36571428571426</v>
      </c>
      <c r="L66" s="42">
        <v>4</v>
      </c>
      <c r="M66" s="43">
        <v>69.22</v>
      </c>
      <c r="N66" s="41">
        <f t="shared" si="18"/>
        <v>79.108571428571423</v>
      </c>
      <c r="O66" s="42"/>
      <c r="P66" s="43">
        <v>268.84999999999997</v>
      </c>
      <c r="Q66" s="41">
        <f t="shared" si="19"/>
        <v>307.25714285714281</v>
      </c>
      <c r="R66" s="51">
        <v>4</v>
      </c>
      <c r="S66" s="46">
        <v>1.4257402313130418E-2</v>
      </c>
      <c r="T66" s="47">
        <v>0</v>
      </c>
      <c r="U66" s="47">
        <v>0</v>
      </c>
      <c r="V66" s="47">
        <v>0.18868873310261189</v>
      </c>
      <c r="W66" s="47">
        <v>0</v>
      </c>
      <c r="X66" s="47">
        <v>1.8043600437779158E-3</v>
      </c>
      <c r="Y66" s="267">
        <v>0.2047504954595202</v>
      </c>
      <c r="Z66" s="47">
        <v>0</v>
      </c>
      <c r="AA66" s="47">
        <v>2.9579672848818294E-5</v>
      </c>
      <c r="AB66" s="47">
        <v>0.79521992486763093</v>
      </c>
      <c r="AC66" s="280">
        <v>0.79524950454047971</v>
      </c>
    </row>
    <row r="67" spans="1:29" x14ac:dyDescent="0.25">
      <c r="A67" s="49">
        <v>5</v>
      </c>
      <c r="B67" s="35">
        <v>754</v>
      </c>
      <c r="C67" s="36" t="s">
        <v>90</v>
      </c>
      <c r="D67" s="37">
        <v>726</v>
      </c>
      <c r="E67" s="38">
        <v>71</v>
      </c>
      <c r="F67" s="38">
        <v>0</v>
      </c>
      <c r="G67" s="38">
        <v>1841</v>
      </c>
      <c r="H67" s="92">
        <f t="shared" si="16"/>
        <v>1841</v>
      </c>
      <c r="I67" s="257"/>
      <c r="J67" s="43">
        <v>401.67</v>
      </c>
      <c r="K67" s="41">
        <f t="shared" si="17"/>
        <v>218.18033677349266</v>
      </c>
      <c r="L67" s="42"/>
      <c r="M67" s="43">
        <v>69.33</v>
      </c>
      <c r="N67" s="41">
        <f t="shared" si="18"/>
        <v>37.65888104291146</v>
      </c>
      <c r="O67" s="44"/>
      <c r="P67" s="43">
        <v>332.34</v>
      </c>
      <c r="Q67" s="41">
        <f t="shared" si="19"/>
        <v>180.52145573058121</v>
      </c>
      <c r="R67" s="113"/>
      <c r="S67" s="46">
        <v>2.5244603779221751E-2</v>
      </c>
      <c r="T67" s="47">
        <v>0</v>
      </c>
      <c r="U67" s="47">
        <v>0</v>
      </c>
      <c r="V67" s="47">
        <v>0.14735977294794234</v>
      </c>
      <c r="W67" s="47">
        <v>0</v>
      </c>
      <c r="X67" s="47">
        <v>0</v>
      </c>
      <c r="Y67" s="267">
        <v>0.17260437672716408</v>
      </c>
      <c r="Z67" s="47">
        <v>0</v>
      </c>
      <c r="AA67" s="48">
        <v>0</v>
      </c>
      <c r="AB67" s="47">
        <v>0.82739562327283578</v>
      </c>
      <c r="AC67" s="280">
        <v>0.82739562327283578</v>
      </c>
    </row>
    <row r="68" spans="1:29" ht="15.75" thickBot="1" x14ac:dyDescent="0.3">
      <c r="A68" s="130">
        <v>5</v>
      </c>
      <c r="B68" s="54">
        <v>223</v>
      </c>
      <c r="C68" s="93" t="s">
        <v>91</v>
      </c>
      <c r="D68" s="56">
        <v>2791</v>
      </c>
      <c r="E68" s="57">
        <v>32</v>
      </c>
      <c r="F68" s="57">
        <v>0</v>
      </c>
      <c r="G68" s="57">
        <v>5357</v>
      </c>
      <c r="H68" s="94">
        <f t="shared" si="16"/>
        <v>5357</v>
      </c>
      <c r="I68" s="258"/>
      <c r="J68" s="62">
        <v>2460.3100000000004</v>
      </c>
      <c r="K68" s="60">
        <f t="shared" si="17"/>
        <v>459.27011386970327</v>
      </c>
      <c r="L68" s="95">
        <v>2</v>
      </c>
      <c r="M68" s="62">
        <v>341.21000000000004</v>
      </c>
      <c r="N68" s="60">
        <f t="shared" si="18"/>
        <v>63.694231846182575</v>
      </c>
      <c r="O68" s="96"/>
      <c r="P68" s="62">
        <v>2119.1</v>
      </c>
      <c r="Q68" s="60">
        <f t="shared" si="19"/>
        <v>395.57588202352065</v>
      </c>
      <c r="R68" s="97"/>
      <c r="S68" s="65">
        <v>1.1998487995415209E-2</v>
      </c>
      <c r="T68" s="98">
        <v>0</v>
      </c>
      <c r="U68" s="98">
        <v>1.8290378041791479E-3</v>
      </c>
      <c r="V68" s="98">
        <v>0.11274595477805641</v>
      </c>
      <c r="W68" s="98">
        <v>0</v>
      </c>
      <c r="X68" s="98">
        <v>1.211229479211969E-2</v>
      </c>
      <c r="Y68" s="268">
        <v>0.13868577536977048</v>
      </c>
      <c r="Z68" s="98">
        <v>0</v>
      </c>
      <c r="AA68" s="99">
        <v>2.7272985924537961E-3</v>
      </c>
      <c r="AB68" s="98">
        <v>0.85858692603777553</v>
      </c>
      <c r="AC68" s="281">
        <v>0.86131422463022933</v>
      </c>
    </row>
    <row r="69" spans="1:29" ht="15.75" thickBot="1" x14ac:dyDescent="0.3">
      <c r="A69" s="67"/>
      <c r="B69" s="68"/>
      <c r="C69" s="69"/>
      <c r="D69" s="100"/>
      <c r="E69" s="101"/>
      <c r="F69" s="101"/>
      <c r="G69" s="102"/>
      <c r="H69" s="72"/>
      <c r="I69" s="260"/>
      <c r="J69" s="106"/>
      <c r="K69" s="74"/>
      <c r="L69" s="75"/>
      <c r="M69" s="131"/>
      <c r="N69" s="77"/>
      <c r="O69" s="132"/>
      <c r="P69" s="133"/>
      <c r="Q69" s="77"/>
      <c r="R69" s="75"/>
      <c r="S69" s="82"/>
      <c r="T69" s="82"/>
      <c r="U69" s="82"/>
      <c r="V69" s="82"/>
      <c r="W69" s="82"/>
      <c r="X69" s="83" t="s">
        <v>35</v>
      </c>
      <c r="Y69" s="269">
        <f>SUM(Y46:Y68)/23</f>
        <v>0.35335725438694426</v>
      </c>
      <c r="Z69" s="82"/>
      <c r="AA69" s="82"/>
      <c r="AB69" s="82"/>
      <c r="AC69" s="283"/>
    </row>
    <row r="70" spans="1:29" ht="15.75" thickBot="1" x14ac:dyDescent="0.3">
      <c r="A70" s="67"/>
      <c r="B70" s="68"/>
      <c r="C70" s="104" t="s">
        <v>92</v>
      </c>
      <c r="D70" s="100"/>
      <c r="E70" s="101"/>
      <c r="F70" s="101"/>
      <c r="G70" s="102"/>
      <c r="H70" s="72"/>
      <c r="I70" s="260"/>
      <c r="J70" s="106"/>
      <c r="K70" s="74"/>
      <c r="L70" s="75"/>
      <c r="M70" s="131"/>
      <c r="N70" s="77"/>
      <c r="O70" s="132"/>
      <c r="P70" s="133"/>
      <c r="Q70" s="77"/>
      <c r="R70" s="75"/>
      <c r="S70" s="82"/>
      <c r="T70" s="82"/>
      <c r="U70" s="82"/>
      <c r="V70" s="82"/>
      <c r="W70" s="82"/>
      <c r="X70" s="82"/>
      <c r="Y70" s="270"/>
      <c r="Z70" s="82"/>
      <c r="AA70" s="82"/>
      <c r="AB70" s="82"/>
      <c r="AC70" s="283"/>
    </row>
    <row r="71" spans="1:29" x14ac:dyDescent="0.25">
      <c r="A71" s="134">
        <v>6</v>
      </c>
      <c r="B71" s="86">
        <v>794</v>
      </c>
      <c r="C71" s="87" t="s">
        <v>93</v>
      </c>
      <c r="D71" s="22">
        <v>332</v>
      </c>
      <c r="E71" s="23">
        <v>0</v>
      </c>
      <c r="F71" s="23">
        <v>205</v>
      </c>
      <c r="G71" s="23">
        <v>228</v>
      </c>
      <c r="H71" s="88">
        <f t="shared" ref="H71:H103" si="20">(F71/6)*2.5+G71</f>
        <v>313.41666666666663</v>
      </c>
      <c r="I71" s="259">
        <v>1</v>
      </c>
      <c r="J71" s="28">
        <v>186.73</v>
      </c>
      <c r="K71" s="26">
        <f t="shared" ref="K71:K103" si="21">J71*1000/H71</f>
        <v>595.78835416112747</v>
      </c>
      <c r="L71" s="27" t="s">
        <v>77</v>
      </c>
      <c r="M71" s="28">
        <v>92.79</v>
      </c>
      <c r="N71" s="26">
        <f t="shared" ref="N71:N103" si="22">M71*1000/H71</f>
        <v>296.05955862802449</v>
      </c>
      <c r="O71" s="29"/>
      <c r="P71" s="28">
        <v>93.94</v>
      </c>
      <c r="Q71" s="26">
        <f t="shared" ref="Q71:Q103" si="23">P71*1000/H71</f>
        <v>299.72879553310293</v>
      </c>
      <c r="R71" s="30">
        <v>4</v>
      </c>
      <c r="S71" s="31">
        <v>6.7477105981899E-3</v>
      </c>
      <c r="T71" s="32">
        <v>0</v>
      </c>
      <c r="U71" s="32">
        <v>4.6591335082739787E-3</v>
      </c>
      <c r="V71" s="32">
        <v>0.32662132490762064</v>
      </c>
      <c r="W71" s="32">
        <v>0.15889251860975742</v>
      </c>
      <c r="X71" s="32">
        <v>0</v>
      </c>
      <c r="Y71" s="266">
        <v>0.49692068762384189</v>
      </c>
      <c r="Z71" s="32">
        <v>0</v>
      </c>
      <c r="AA71" s="33">
        <v>0</v>
      </c>
      <c r="AB71" s="32">
        <v>0.50307931237615811</v>
      </c>
      <c r="AC71" s="279">
        <v>0.50307931237615811</v>
      </c>
    </row>
    <row r="72" spans="1:29" x14ac:dyDescent="0.25">
      <c r="A72" s="134">
        <v>6</v>
      </c>
      <c r="B72" s="35">
        <v>758</v>
      </c>
      <c r="C72" s="36" t="s">
        <v>94</v>
      </c>
      <c r="D72" s="37">
        <v>3554</v>
      </c>
      <c r="E72" s="38">
        <v>0</v>
      </c>
      <c r="F72" s="38">
        <v>0</v>
      </c>
      <c r="G72" s="38">
        <v>8195</v>
      </c>
      <c r="H72" s="92">
        <f t="shared" si="20"/>
        <v>8195</v>
      </c>
      <c r="I72" s="256"/>
      <c r="J72" s="43">
        <v>3297.75</v>
      </c>
      <c r="K72" s="41">
        <f t="shared" si="21"/>
        <v>402.41000610128128</v>
      </c>
      <c r="L72" s="42"/>
      <c r="M72" s="43">
        <v>1161.8499999999999</v>
      </c>
      <c r="N72" s="41">
        <f t="shared" si="22"/>
        <v>141.77547284929835</v>
      </c>
      <c r="O72" s="44"/>
      <c r="P72" s="43">
        <v>2135.9</v>
      </c>
      <c r="Q72" s="41">
        <f t="shared" si="23"/>
        <v>260.63453325198293</v>
      </c>
      <c r="R72" s="105"/>
      <c r="S72" s="46">
        <v>1.3691153058903798E-2</v>
      </c>
      <c r="T72" s="47">
        <v>0</v>
      </c>
      <c r="U72" s="47">
        <v>7.6718975058752176E-4</v>
      </c>
      <c r="V72" s="47">
        <v>0.32788416344477295</v>
      </c>
      <c r="W72" s="47">
        <v>9.9734667576377826E-3</v>
      </c>
      <c r="X72" s="47">
        <v>0</v>
      </c>
      <c r="Y72" s="267">
        <v>0.35231597301190204</v>
      </c>
      <c r="Z72" s="47">
        <v>0</v>
      </c>
      <c r="AA72" s="48">
        <v>1.8254870745205063E-3</v>
      </c>
      <c r="AB72" s="47">
        <v>0.64585853991357745</v>
      </c>
      <c r="AC72" s="280">
        <v>0.64768402698809791</v>
      </c>
    </row>
    <row r="73" spans="1:29" x14ac:dyDescent="0.25">
      <c r="A73" s="34">
        <v>6</v>
      </c>
      <c r="B73" s="35">
        <v>627</v>
      </c>
      <c r="C73" s="114" t="s">
        <v>95</v>
      </c>
      <c r="D73" s="37">
        <v>2065</v>
      </c>
      <c r="E73" s="38">
        <v>0</v>
      </c>
      <c r="F73" s="38">
        <v>888</v>
      </c>
      <c r="G73" s="38">
        <v>2711</v>
      </c>
      <c r="H73" s="92">
        <f t="shared" si="20"/>
        <v>3081</v>
      </c>
      <c r="I73" s="257">
        <v>1</v>
      </c>
      <c r="J73" s="43">
        <v>1249.01</v>
      </c>
      <c r="K73" s="41">
        <f t="shared" si="21"/>
        <v>405.39110678351187</v>
      </c>
      <c r="L73" s="42">
        <v>4</v>
      </c>
      <c r="M73" s="43">
        <v>433.43</v>
      </c>
      <c r="N73" s="41">
        <f t="shared" si="22"/>
        <v>140.67835118468031</v>
      </c>
      <c r="O73" s="44"/>
      <c r="P73" s="43">
        <v>815.58</v>
      </c>
      <c r="Q73" s="41">
        <f t="shared" si="23"/>
        <v>264.71275559883156</v>
      </c>
      <c r="R73" s="113">
        <v>4</v>
      </c>
      <c r="S73" s="46">
        <v>1.1961473487001705E-2</v>
      </c>
      <c r="T73" s="47">
        <v>0</v>
      </c>
      <c r="U73" s="47">
        <v>0</v>
      </c>
      <c r="V73" s="47">
        <v>0.33505736543342329</v>
      </c>
      <c r="W73" s="47">
        <v>0</v>
      </c>
      <c r="X73" s="47">
        <v>0</v>
      </c>
      <c r="Y73" s="267">
        <v>0.34701883892042501</v>
      </c>
      <c r="Z73" s="47">
        <v>0</v>
      </c>
      <c r="AA73" s="48">
        <v>0</v>
      </c>
      <c r="AB73" s="47">
        <v>0.65298116107957505</v>
      </c>
      <c r="AC73" s="280">
        <v>0.65298116107957505</v>
      </c>
    </row>
    <row r="74" spans="1:29" x14ac:dyDescent="0.25">
      <c r="A74" s="134">
        <v>6</v>
      </c>
      <c r="B74" s="35">
        <v>188</v>
      </c>
      <c r="C74" s="36" t="s">
        <v>96</v>
      </c>
      <c r="D74" s="37">
        <v>2176</v>
      </c>
      <c r="E74" s="38">
        <v>7</v>
      </c>
      <c r="F74" s="38">
        <v>488</v>
      </c>
      <c r="G74" s="38">
        <v>2680</v>
      </c>
      <c r="H74" s="92">
        <f t="shared" si="20"/>
        <v>2883.3333333333335</v>
      </c>
      <c r="I74" s="257">
        <v>1</v>
      </c>
      <c r="J74" s="43">
        <v>1140.53</v>
      </c>
      <c r="K74" s="41">
        <f t="shared" si="21"/>
        <v>395.55953757225433</v>
      </c>
      <c r="L74" s="42">
        <v>4</v>
      </c>
      <c r="M74" s="43">
        <v>386.25</v>
      </c>
      <c r="N74" s="41">
        <f t="shared" si="22"/>
        <v>133.95953757225433</v>
      </c>
      <c r="O74" s="44"/>
      <c r="P74" s="43">
        <v>754.28</v>
      </c>
      <c r="Q74" s="41">
        <f t="shared" si="23"/>
        <v>261.59999999999997</v>
      </c>
      <c r="R74" s="113">
        <v>4</v>
      </c>
      <c r="S74" s="46">
        <v>1.2950119681200845E-2</v>
      </c>
      <c r="T74" s="47">
        <v>0</v>
      </c>
      <c r="U74" s="47">
        <v>8.4434429607287836E-2</v>
      </c>
      <c r="V74" s="47">
        <v>0.24028302631232851</v>
      </c>
      <c r="W74" s="47">
        <v>0</v>
      </c>
      <c r="X74" s="47">
        <v>9.9076745022051152E-4</v>
      </c>
      <c r="Y74" s="267">
        <v>0.3386583430510377</v>
      </c>
      <c r="Z74" s="47">
        <v>0</v>
      </c>
      <c r="AA74" s="48">
        <v>2.4549989916968428E-4</v>
      </c>
      <c r="AB74" s="48">
        <v>0.66109615704979263</v>
      </c>
      <c r="AC74" s="280">
        <v>0.6613416569489623</v>
      </c>
    </row>
    <row r="75" spans="1:29" x14ac:dyDescent="0.25">
      <c r="A75" s="34">
        <v>6</v>
      </c>
      <c r="B75" s="35">
        <v>837</v>
      </c>
      <c r="C75" s="36" t="s">
        <v>97</v>
      </c>
      <c r="D75" s="37">
        <v>1955</v>
      </c>
      <c r="E75" s="38">
        <v>0</v>
      </c>
      <c r="F75" s="38">
        <v>1281</v>
      </c>
      <c r="G75" s="38">
        <v>1610</v>
      </c>
      <c r="H75" s="92">
        <f t="shared" si="20"/>
        <v>2143.75</v>
      </c>
      <c r="I75" s="257">
        <v>1</v>
      </c>
      <c r="J75" s="43">
        <v>902.92</v>
      </c>
      <c r="K75" s="41">
        <f t="shared" si="21"/>
        <v>421.1871720116618</v>
      </c>
      <c r="L75" s="42">
        <v>4</v>
      </c>
      <c r="M75" s="43">
        <v>301.22999999999996</v>
      </c>
      <c r="N75" s="41">
        <f t="shared" si="22"/>
        <v>140.5154518950437</v>
      </c>
      <c r="O75" s="50"/>
      <c r="P75" s="43">
        <v>601.68999999999994</v>
      </c>
      <c r="Q75" s="41">
        <f t="shared" si="23"/>
        <v>280.67172011661802</v>
      </c>
      <c r="R75" s="113">
        <v>4</v>
      </c>
      <c r="S75" s="46">
        <v>9.8236831612988958E-3</v>
      </c>
      <c r="T75" s="47">
        <v>0</v>
      </c>
      <c r="U75" s="47">
        <v>0</v>
      </c>
      <c r="V75" s="47">
        <v>0.31753643733664111</v>
      </c>
      <c r="W75" s="47">
        <v>0</v>
      </c>
      <c r="X75" s="47">
        <v>6.2574757453595009E-3</v>
      </c>
      <c r="Y75" s="267">
        <v>0.33361759624329951</v>
      </c>
      <c r="Z75" s="47">
        <v>0</v>
      </c>
      <c r="AA75" s="47">
        <v>1.5616001417622823E-3</v>
      </c>
      <c r="AB75" s="47">
        <v>0.66482080361493823</v>
      </c>
      <c r="AC75" s="280">
        <v>0.66638240375670055</v>
      </c>
    </row>
    <row r="76" spans="1:29" x14ac:dyDescent="0.25">
      <c r="A76" s="134">
        <v>6</v>
      </c>
      <c r="B76" s="35">
        <v>562</v>
      </c>
      <c r="C76" s="36" t="s">
        <v>98</v>
      </c>
      <c r="D76" s="37">
        <v>442</v>
      </c>
      <c r="E76" s="38">
        <v>0</v>
      </c>
      <c r="F76" s="38">
        <v>75</v>
      </c>
      <c r="G76" s="38">
        <v>971</v>
      </c>
      <c r="H76" s="92">
        <f t="shared" si="20"/>
        <v>1002.25</v>
      </c>
      <c r="I76" s="257">
        <v>1</v>
      </c>
      <c r="J76" s="43">
        <v>303.67</v>
      </c>
      <c r="K76" s="41">
        <f t="shared" si="21"/>
        <v>302.98827637814918</v>
      </c>
      <c r="L76" s="42"/>
      <c r="M76" s="43">
        <v>100.61</v>
      </c>
      <c r="N76" s="41">
        <f t="shared" si="22"/>
        <v>100.38413569468696</v>
      </c>
      <c r="O76" s="44"/>
      <c r="P76" s="43">
        <v>203.06</v>
      </c>
      <c r="Q76" s="41">
        <f t="shared" si="23"/>
        <v>202.60414068346222</v>
      </c>
      <c r="R76" s="45"/>
      <c r="S76" s="46">
        <v>1.7617808805611351E-2</v>
      </c>
      <c r="T76" s="47">
        <v>0</v>
      </c>
      <c r="U76" s="47">
        <v>0</v>
      </c>
      <c r="V76" s="47">
        <v>0.31313596996739884</v>
      </c>
      <c r="W76" s="47">
        <v>0</v>
      </c>
      <c r="X76" s="47">
        <v>5.5981822372970665E-4</v>
      </c>
      <c r="Y76" s="267">
        <v>0.3313135969967399</v>
      </c>
      <c r="Z76" s="47">
        <v>0</v>
      </c>
      <c r="AA76" s="48">
        <v>1.9758290249283759E-4</v>
      </c>
      <c r="AB76" s="47">
        <v>0.66848882010076727</v>
      </c>
      <c r="AC76" s="280">
        <v>0.6686864030032601</v>
      </c>
    </row>
    <row r="77" spans="1:29" x14ac:dyDescent="0.25">
      <c r="A77" s="34">
        <v>6</v>
      </c>
      <c r="B77" s="35">
        <v>812</v>
      </c>
      <c r="C77" s="36" t="s">
        <v>99</v>
      </c>
      <c r="D77" s="37">
        <v>933</v>
      </c>
      <c r="E77" s="38">
        <v>0</v>
      </c>
      <c r="F77" s="38">
        <v>737</v>
      </c>
      <c r="G77" s="38">
        <v>454</v>
      </c>
      <c r="H77" s="92">
        <f t="shared" si="20"/>
        <v>761.08333333333326</v>
      </c>
      <c r="I77" s="257">
        <v>1</v>
      </c>
      <c r="J77" s="43">
        <v>328.02</v>
      </c>
      <c r="K77" s="41">
        <f t="shared" si="21"/>
        <v>430.99091207708312</v>
      </c>
      <c r="L77" s="42">
        <v>4</v>
      </c>
      <c r="M77" s="43">
        <v>104.98</v>
      </c>
      <c r="N77" s="41">
        <f t="shared" si="22"/>
        <v>137.93496112996826</v>
      </c>
      <c r="O77" s="44"/>
      <c r="P77" s="43">
        <v>223.04</v>
      </c>
      <c r="Q77" s="41">
        <f t="shared" si="23"/>
        <v>293.05595094711487</v>
      </c>
      <c r="R77" s="45">
        <v>4</v>
      </c>
      <c r="S77" s="46">
        <v>7.6214864947259315E-3</v>
      </c>
      <c r="T77" s="47">
        <v>0</v>
      </c>
      <c r="U77" s="47">
        <v>0</v>
      </c>
      <c r="V77" s="47">
        <v>0.31241997439180541</v>
      </c>
      <c r="W77" s="47">
        <v>0</v>
      </c>
      <c r="X77" s="47">
        <v>0</v>
      </c>
      <c r="Y77" s="267">
        <v>0.32004146088653135</v>
      </c>
      <c r="Z77" s="47">
        <v>0</v>
      </c>
      <c r="AA77" s="48">
        <v>0</v>
      </c>
      <c r="AB77" s="47">
        <v>0.67995853911346871</v>
      </c>
      <c r="AC77" s="280">
        <v>0.67995853911346871</v>
      </c>
    </row>
    <row r="78" spans="1:29" x14ac:dyDescent="0.25">
      <c r="A78" s="134">
        <v>6</v>
      </c>
      <c r="B78" s="35">
        <v>623</v>
      </c>
      <c r="C78" s="36" t="s">
        <v>100</v>
      </c>
      <c r="D78" s="37">
        <v>2410</v>
      </c>
      <c r="E78" s="38">
        <v>39</v>
      </c>
      <c r="F78" s="38">
        <v>0</v>
      </c>
      <c r="G78" s="38">
        <v>5314</v>
      </c>
      <c r="H78" s="92">
        <f t="shared" si="20"/>
        <v>5314</v>
      </c>
      <c r="I78" s="257"/>
      <c r="J78" s="43">
        <v>2057.61</v>
      </c>
      <c r="K78" s="41">
        <f t="shared" si="21"/>
        <v>387.20549491908173</v>
      </c>
      <c r="L78" s="42">
        <v>4</v>
      </c>
      <c r="M78" s="43">
        <v>657.53</v>
      </c>
      <c r="N78" s="41">
        <f t="shared" si="22"/>
        <v>123.73541588257433</v>
      </c>
      <c r="O78" s="44"/>
      <c r="P78" s="43">
        <v>1400.08</v>
      </c>
      <c r="Q78" s="41">
        <f t="shared" si="23"/>
        <v>263.47007903650734</v>
      </c>
      <c r="R78" s="45">
        <v>4</v>
      </c>
      <c r="S78" s="46">
        <v>1.4230101914356948E-2</v>
      </c>
      <c r="T78" s="47">
        <v>0</v>
      </c>
      <c r="U78" s="47">
        <v>0.1831736820874704</v>
      </c>
      <c r="V78" s="47">
        <v>0.12174318748450871</v>
      </c>
      <c r="W78" s="47">
        <v>4.1310063617497968E-4</v>
      </c>
      <c r="X78" s="47">
        <v>0</v>
      </c>
      <c r="Y78" s="267">
        <v>0.31956007212251109</v>
      </c>
      <c r="Z78" s="47">
        <v>0</v>
      </c>
      <c r="AA78" s="48">
        <v>9.7540350212139328E-3</v>
      </c>
      <c r="AB78" s="47">
        <v>0.670685892856275</v>
      </c>
      <c r="AC78" s="280">
        <v>0.68043992787748897</v>
      </c>
    </row>
    <row r="79" spans="1:29" x14ac:dyDescent="0.25">
      <c r="A79" s="34">
        <v>6</v>
      </c>
      <c r="B79" s="35">
        <v>811</v>
      </c>
      <c r="C79" s="36" t="s">
        <v>101</v>
      </c>
      <c r="D79" s="37">
        <v>6609</v>
      </c>
      <c r="E79" s="38">
        <v>736</v>
      </c>
      <c r="F79" s="38">
        <v>447</v>
      </c>
      <c r="G79" s="38">
        <v>12401</v>
      </c>
      <c r="H79" s="92">
        <f t="shared" si="20"/>
        <v>12587.25</v>
      </c>
      <c r="I79" s="257">
        <v>1</v>
      </c>
      <c r="J79" s="43">
        <v>4151.6899999999996</v>
      </c>
      <c r="K79" s="41">
        <f t="shared" si="21"/>
        <v>329.83296589803172</v>
      </c>
      <c r="L79" s="42"/>
      <c r="M79" s="43">
        <v>1284.94</v>
      </c>
      <c r="N79" s="41">
        <f t="shared" si="22"/>
        <v>102.08266301217502</v>
      </c>
      <c r="O79" s="44"/>
      <c r="P79" s="43">
        <v>2866.75</v>
      </c>
      <c r="Q79" s="41">
        <f t="shared" si="23"/>
        <v>227.75030288585671</v>
      </c>
      <c r="R79" s="45"/>
      <c r="S79" s="46">
        <v>1.6458357921713809E-2</v>
      </c>
      <c r="T79" s="47">
        <v>0</v>
      </c>
      <c r="U79" s="47">
        <v>0</v>
      </c>
      <c r="V79" s="47">
        <v>0.29303970190452561</v>
      </c>
      <c r="W79" s="47">
        <v>0</v>
      </c>
      <c r="X79" s="47">
        <v>0</v>
      </c>
      <c r="Y79" s="267">
        <v>0.3094980598262394</v>
      </c>
      <c r="Z79" s="47">
        <v>0</v>
      </c>
      <c r="AA79" s="48">
        <v>0</v>
      </c>
      <c r="AB79" s="47">
        <v>0.69050194017376065</v>
      </c>
      <c r="AC79" s="280">
        <v>0.69050194017376065</v>
      </c>
    </row>
    <row r="80" spans="1:29" x14ac:dyDescent="0.25">
      <c r="A80" s="134">
        <v>6</v>
      </c>
      <c r="B80" s="35">
        <v>622</v>
      </c>
      <c r="C80" s="36" t="s">
        <v>102</v>
      </c>
      <c r="D80" s="37">
        <v>1552</v>
      </c>
      <c r="E80" s="38">
        <v>0</v>
      </c>
      <c r="F80" s="38">
        <v>697</v>
      </c>
      <c r="G80" s="38">
        <v>1994</v>
      </c>
      <c r="H80" s="92">
        <f t="shared" si="20"/>
        <v>2284.4166666666665</v>
      </c>
      <c r="I80" s="257">
        <v>1</v>
      </c>
      <c r="J80" s="43">
        <v>951.21</v>
      </c>
      <c r="K80" s="41">
        <f t="shared" si="21"/>
        <v>416.3907635063656</v>
      </c>
      <c r="L80" s="42">
        <v>4</v>
      </c>
      <c r="M80" s="43">
        <v>292.62</v>
      </c>
      <c r="N80" s="41">
        <f t="shared" si="22"/>
        <v>128.09397001422684</v>
      </c>
      <c r="O80" s="50"/>
      <c r="P80" s="43">
        <v>658.59</v>
      </c>
      <c r="Q80" s="41">
        <f t="shared" si="23"/>
        <v>288.29679349213876</v>
      </c>
      <c r="R80" s="113">
        <v>4</v>
      </c>
      <c r="S80" s="46">
        <v>1.155370528064255E-2</v>
      </c>
      <c r="T80" s="47">
        <v>0</v>
      </c>
      <c r="U80" s="47">
        <v>1.0512925642076933E-2</v>
      </c>
      <c r="V80" s="47">
        <v>0.283817453559151</v>
      </c>
      <c r="W80" s="47">
        <v>0</v>
      </c>
      <c r="X80" s="47">
        <v>1.7451456565847707E-3</v>
      </c>
      <c r="Y80" s="267">
        <v>0.30762923013845528</v>
      </c>
      <c r="Z80" s="47">
        <v>0</v>
      </c>
      <c r="AA80" s="48">
        <v>3.7531144542214648E-3</v>
      </c>
      <c r="AB80" s="47">
        <v>0.68861765540732323</v>
      </c>
      <c r="AC80" s="280">
        <v>0.69237076986154467</v>
      </c>
    </row>
    <row r="81" spans="1:29" x14ac:dyDescent="0.25">
      <c r="A81" s="134">
        <v>6</v>
      </c>
      <c r="B81" s="35">
        <v>904</v>
      </c>
      <c r="C81" s="36" t="s">
        <v>103</v>
      </c>
      <c r="D81" s="37">
        <v>421</v>
      </c>
      <c r="E81" s="38">
        <v>0</v>
      </c>
      <c r="F81" s="38">
        <v>0</v>
      </c>
      <c r="G81" s="38">
        <v>740</v>
      </c>
      <c r="H81" s="92">
        <f t="shared" si="20"/>
        <v>740</v>
      </c>
      <c r="I81" s="257"/>
      <c r="J81" s="43">
        <v>312.60000000000002</v>
      </c>
      <c r="K81" s="41">
        <f t="shared" si="21"/>
        <v>422.43243243243245</v>
      </c>
      <c r="L81" s="42"/>
      <c r="M81" s="43">
        <v>89.05</v>
      </c>
      <c r="N81" s="41">
        <f t="shared" si="22"/>
        <v>120.33783783783784</v>
      </c>
      <c r="O81" s="44"/>
      <c r="P81" s="43">
        <v>223.55</v>
      </c>
      <c r="Q81" s="41">
        <f t="shared" si="23"/>
        <v>302.09459459459458</v>
      </c>
      <c r="R81" s="45"/>
      <c r="S81" s="46">
        <v>1.3051823416506717E-2</v>
      </c>
      <c r="T81" s="47">
        <v>0</v>
      </c>
      <c r="U81" s="47">
        <v>0</v>
      </c>
      <c r="V81" s="47">
        <v>0.27181701855406265</v>
      </c>
      <c r="W81" s="47">
        <v>0</v>
      </c>
      <c r="X81" s="47">
        <v>0</v>
      </c>
      <c r="Y81" s="267">
        <v>0.28486884197056939</v>
      </c>
      <c r="Z81" s="47">
        <v>0</v>
      </c>
      <c r="AA81" s="48">
        <v>0</v>
      </c>
      <c r="AB81" s="47">
        <v>0.71513115802943061</v>
      </c>
      <c r="AC81" s="280">
        <v>0.71513115802943061</v>
      </c>
    </row>
    <row r="82" spans="1:29" x14ac:dyDescent="0.25">
      <c r="A82" s="134">
        <v>6</v>
      </c>
      <c r="B82" s="135">
        <v>888</v>
      </c>
      <c r="C82" s="36" t="s">
        <v>104</v>
      </c>
      <c r="D82" s="37">
        <v>1312</v>
      </c>
      <c r="E82" s="38">
        <v>0</v>
      </c>
      <c r="F82" s="38">
        <v>275</v>
      </c>
      <c r="G82" s="38">
        <v>2521</v>
      </c>
      <c r="H82" s="92">
        <f t="shared" si="20"/>
        <v>2635.5833333333335</v>
      </c>
      <c r="I82" s="257">
        <v>1</v>
      </c>
      <c r="J82" s="136">
        <v>963.28</v>
      </c>
      <c r="K82" s="41">
        <f t="shared" si="21"/>
        <v>365.49024567616277</v>
      </c>
      <c r="L82" s="42">
        <v>4</v>
      </c>
      <c r="M82" s="136">
        <v>268.77999999999997</v>
      </c>
      <c r="N82" s="41">
        <f t="shared" si="22"/>
        <v>101.98121857906219</v>
      </c>
      <c r="O82" s="50"/>
      <c r="P82" s="136">
        <v>694.5</v>
      </c>
      <c r="Q82" s="41">
        <f t="shared" si="23"/>
        <v>263.50902709710056</v>
      </c>
      <c r="R82" s="113">
        <v>4</v>
      </c>
      <c r="S82" s="137">
        <v>1.4419483431608671E-2</v>
      </c>
      <c r="T82" s="47">
        <v>7.2668383024665723E-4</v>
      </c>
      <c r="U82" s="47">
        <v>4.1856988622207457E-2</v>
      </c>
      <c r="V82" s="47">
        <v>0.21353085291919277</v>
      </c>
      <c r="W82" s="47">
        <v>7.9416161448384696E-3</v>
      </c>
      <c r="X82" s="47">
        <v>5.5020347147246912E-4</v>
      </c>
      <c r="Y82" s="267">
        <v>0.27902582841956647</v>
      </c>
      <c r="Z82" s="47">
        <v>0</v>
      </c>
      <c r="AA82" s="48">
        <v>1.4533676604933148E-4</v>
      </c>
      <c r="AB82" s="47">
        <v>0.7208288348143842</v>
      </c>
      <c r="AC82" s="280">
        <v>0.72097417158043353</v>
      </c>
    </row>
    <row r="83" spans="1:29" x14ac:dyDescent="0.25">
      <c r="A83" s="134">
        <v>6</v>
      </c>
      <c r="B83" s="35">
        <v>891</v>
      </c>
      <c r="C83" s="36" t="s">
        <v>105</v>
      </c>
      <c r="D83" s="37">
        <v>1342</v>
      </c>
      <c r="E83" s="38">
        <v>18</v>
      </c>
      <c r="F83" s="38">
        <v>36</v>
      </c>
      <c r="G83" s="38">
        <v>3152</v>
      </c>
      <c r="H83" s="92">
        <f t="shared" si="20"/>
        <v>3167</v>
      </c>
      <c r="I83" s="257">
        <v>1</v>
      </c>
      <c r="J83" s="43">
        <v>1152.3800000000001</v>
      </c>
      <c r="K83" s="41">
        <f t="shared" si="21"/>
        <v>363.87117145563627</v>
      </c>
      <c r="L83" s="42">
        <v>4</v>
      </c>
      <c r="M83" s="43">
        <v>318.7</v>
      </c>
      <c r="N83" s="41">
        <f t="shared" si="22"/>
        <v>100.63151247237133</v>
      </c>
      <c r="O83" s="44"/>
      <c r="P83" s="43">
        <v>833.68</v>
      </c>
      <c r="Q83" s="41">
        <f t="shared" si="23"/>
        <v>263.23965898326492</v>
      </c>
      <c r="R83" s="45">
        <v>4</v>
      </c>
      <c r="S83" s="46">
        <v>1.5073152953018969E-2</v>
      </c>
      <c r="T83" s="47">
        <v>0</v>
      </c>
      <c r="U83" s="47">
        <v>0</v>
      </c>
      <c r="V83" s="47">
        <v>0.26148492684704694</v>
      </c>
      <c r="W83" s="47">
        <v>0</v>
      </c>
      <c r="X83" s="47">
        <v>0</v>
      </c>
      <c r="Y83" s="267">
        <v>0.27655807980006591</v>
      </c>
      <c r="Z83" s="47">
        <v>0</v>
      </c>
      <c r="AA83" s="48">
        <v>0</v>
      </c>
      <c r="AB83" s="47">
        <v>0.72344192019993392</v>
      </c>
      <c r="AC83" s="280">
        <v>0.72344192019993392</v>
      </c>
    </row>
    <row r="84" spans="1:29" x14ac:dyDescent="0.25">
      <c r="A84" s="134">
        <v>6</v>
      </c>
      <c r="B84" s="35">
        <v>430</v>
      </c>
      <c r="C84" s="36" t="s">
        <v>106</v>
      </c>
      <c r="D84" s="37">
        <v>18401</v>
      </c>
      <c r="E84" s="38">
        <v>1900</v>
      </c>
      <c r="F84" s="38">
        <v>0</v>
      </c>
      <c r="G84" s="38">
        <v>44507</v>
      </c>
      <c r="H84" s="92">
        <f t="shared" si="20"/>
        <v>44507</v>
      </c>
      <c r="I84" s="256"/>
      <c r="J84" s="43">
        <v>13426.460000000001</v>
      </c>
      <c r="K84" s="41">
        <f t="shared" si="21"/>
        <v>301.67074842159667</v>
      </c>
      <c r="L84" s="42">
        <v>4</v>
      </c>
      <c r="M84" s="43">
        <v>3601.5</v>
      </c>
      <c r="N84" s="41">
        <f t="shared" si="22"/>
        <v>80.9198553036601</v>
      </c>
      <c r="O84" s="44"/>
      <c r="P84" s="43">
        <v>9824.9600000000009</v>
      </c>
      <c r="Q84" s="41">
        <f t="shared" si="23"/>
        <v>220.75089311793656</v>
      </c>
      <c r="R84" s="45">
        <v>4</v>
      </c>
      <c r="S84" s="46">
        <v>1.8264680340164121E-2</v>
      </c>
      <c r="T84" s="47">
        <v>0</v>
      </c>
      <c r="U84" s="47">
        <v>5.704407565359744E-2</v>
      </c>
      <c r="V84" s="47">
        <v>0.17981284716894846</v>
      </c>
      <c r="W84" s="47">
        <v>1.0641673233302002E-2</v>
      </c>
      <c r="X84" s="47">
        <v>2.4757084145783773E-3</v>
      </c>
      <c r="Y84" s="267">
        <v>0.26823898481059044</v>
      </c>
      <c r="Z84" s="47">
        <v>0</v>
      </c>
      <c r="AA84" s="48">
        <v>2.7483044674471153E-4</v>
      </c>
      <c r="AB84" s="47">
        <v>0.7314861847426648</v>
      </c>
      <c r="AC84" s="280">
        <v>0.7317610151894095</v>
      </c>
    </row>
    <row r="85" spans="1:29" x14ac:dyDescent="0.25">
      <c r="A85" s="134">
        <v>6</v>
      </c>
      <c r="B85" s="35">
        <v>620</v>
      </c>
      <c r="C85" s="36" t="s">
        <v>107</v>
      </c>
      <c r="D85" s="37">
        <v>2812</v>
      </c>
      <c r="E85" s="38">
        <v>0</v>
      </c>
      <c r="F85" s="38">
        <v>400</v>
      </c>
      <c r="G85" s="38">
        <v>3651</v>
      </c>
      <c r="H85" s="92">
        <f t="shared" si="20"/>
        <v>3817.6666666666665</v>
      </c>
      <c r="I85" s="257">
        <v>1</v>
      </c>
      <c r="J85" s="43">
        <v>1438.38</v>
      </c>
      <c r="K85" s="41">
        <f t="shared" si="21"/>
        <v>376.76940539596615</v>
      </c>
      <c r="L85" s="50">
        <v>4</v>
      </c>
      <c r="M85" s="43">
        <v>380.74</v>
      </c>
      <c r="N85" s="41">
        <f t="shared" si="22"/>
        <v>99.7310748275561</v>
      </c>
      <c r="O85" s="44"/>
      <c r="P85" s="43">
        <v>1057.6400000000001</v>
      </c>
      <c r="Q85" s="41">
        <f t="shared" si="23"/>
        <v>277.03833056841006</v>
      </c>
      <c r="R85" s="51">
        <v>4</v>
      </c>
      <c r="S85" s="46">
        <v>1.3987958675732421E-2</v>
      </c>
      <c r="T85" s="47">
        <v>0</v>
      </c>
      <c r="U85" s="47">
        <v>2.9894742696644834E-2</v>
      </c>
      <c r="V85" s="47">
        <v>0.22081786454205424</v>
      </c>
      <c r="W85" s="47">
        <v>0</v>
      </c>
      <c r="X85" s="47">
        <v>0</v>
      </c>
      <c r="Y85" s="267">
        <v>0.26470056591443147</v>
      </c>
      <c r="Z85" s="47">
        <v>0</v>
      </c>
      <c r="AA85" s="48">
        <v>0</v>
      </c>
      <c r="AB85" s="47">
        <v>0.73529943408556853</v>
      </c>
      <c r="AC85" s="280">
        <v>0.73529943408556853</v>
      </c>
    </row>
    <row r="86" spans="1:29" x14ac:dyDescent="0.25">
      <c r="A86" s="34">
        <v>6</v>
      </c>
      <c r="B86" s="35">
        <v>394</v>
      </c>
      <c r="C86" s="36" t="s">
        <v>108</v>
      </c>
      <c r="D86" s="37">
        <v>7045</v>
      </c>
      <c r="E86" s="38">
        <v>30</v>
      </c>
      <c r="F86" s="38">
        <v>980</v>
      </c>
      <c r="G86" s="38">
        <v>13410</v>
      </c>
      <c r="H86" s="92">
        <f t="shared" si="20"/>
        <v>13818.333333333334</v>
      </c>
      <c r="I86" s="257">
        <v>1</v>
      </c>
      <c r="J86" s="43">
        <v>5039.5</v>
      </c>
      <c r="K86" s="41">
        <f t="shared" si="21"/>
        <v>364.69665902786153</v>
      </c>
      <c r="L86" s="42"/>
      <c r="M86" s="43">
        <v>1192.75</v>
      </c>
      <c r="N86" s="41">
        <f t="shared" si="22"/>
        <v>86.316487757809668</v>
      </c>
      <c r="O86" s="50"/>
      <c r="P86" s="43">
        <v>3846.75</v>
      </c>
      <c r="Q86" s="41">
        <f t="shared" si="23"/>
        <v>278.38017127005185</v>
      </c>
      <c r="R86" s="113"/>
      <c r="S86" s="46">
        <v>1.4662168865958924E-2</v>
      </c>
      <c r="T86" s="47">
        <v>0</v>
      </c>
      <c r="U86" s="47">
        <v>0</v>
      </c>
      <c r="V86" s="47">
        <v>0.22201805734695901</v>
      </c>
      <c r="W86" s="47">
        <v>0</v>
      </c>
      <c r="X86" s="47">
        <v>0</v>
      </c>
      <c r="Y86" s="267">
        <v>0.23668022621291793</v>
      </c>
      <c r="Z86" s="47">
        <v>0</v>
      </c>
      <c r="AA86" s="48">
        <v>0</v>
      </c>
      <c r="AB86" s="47">
        <v>0.76331977378708205</v>
      </c>
      <c r="AC86" s="280">
        <v>0.76331977378708205</v>
      </c>
    </row>
    <row r="87" spans="1:29" x14ac:dyDescent="0.25">
      <c r="A87" s="134">
        <v>6</v>
      </c>
      <c r="B87" s="35">
        <v>906</v>
      </c>
      <c r="C87" s="36" t="s">
        <v>109</v>
      </c>
      <c r="D87" s="37">
        <v>1493</v>
      </c>
      <c r="E87" s="38">
        <v>11</v>
      </c>
      <c r="F87" s="38">
        <v>0</v>
      </c>
      <c r="G87" s="38">
        <v>5183</v>
      </c>
      <c r="H87" s="92">
        <f t="shared" si="20"/>
        <v>5183</v>
      </c>
      <c r="I87" s="257"/>
      <c r="J87" s="43">
        <v>1312.27</v>
      </c>
      <c r="K87" s="41">
        <f t="shared" si="21"/>
        <v>253.18734323750724</v>
      </c>
      <c r="L87" s="42"/>
      <c r="M87" s="43">
        <v>269.83999999999997</v>
      </c>
      <c r="N87" s="41">
        <f t="shared" si="22"/>
        <v>52.06251205865329</v>
      </c>
      <c r="O87" s="44"/>
      <c r="P87" s="43">
        <v>1042.43</v>
      </c>
      <c r="Q87" s="41">
        <f t="shared" si="23"/>
        <v>201.12483117885398</v>
      </c>
      <c r="R87" s="113"/>
      <c r="S87" s="46">
        <v>2.1763813849284063E-2</v>
      </c>
      <c r="T87" s="52">
        <v>0</v>
      </c>
      <c r="U87" s="52">
        <v>2.3470779641384778E-3</v>
      </c>
      <c r="V87" s="52">
        <v>0.10164828884299724</v>
      </c>
      <c r="W87" s="52">
        <v>7.9869234227712291E-2</v>
      </c>
      <c r="X87" s="52">
        <v>0</v>
      </c>
      <c r="Y87" s="267">
        <v>0.20562841488413208</v>
      </c>
      <c r="Z87" s="52">
        <v>0</v>
      </c>
      <c r="AA87" s="48">
        <v>1.3411874080791301E-3</v>
      </c>
      <c r="AB87" s="52">
        <v>0.79303039770778883</v>
      </c>
      <c r="AC87" s="280">
        <v>0.79437158511586792</v>
      </c>
    </row>
    <row r="88" spans="1:29" x14ac:dyDescent="0.25">
      <c r="A88" s="34">
        <v>6</v>
      </c>
      <c r="B88" s="35">
        <v>414</v>
      </c>
      <c r="C88" s="36" t="s">
        <v>110</v>
      </c>
      <c r="D88" s="37">
        <v>2800</v>
      </c>
      <c r="E88" s="38">
        <v>700</v>
      </c>
      <c r="F88" s="38">
        <v>0</v>
      </c>
      <c r="G88" s="38">
        <v>9200</v>
      </c>
      <c r="H88" s="92">
        <f t="shared" si="20"/>
        <v>9200</v>
      </c>
      <c r="I88" s="256"/>
      <c r="J88" s="43">
        <v>3143.19</v>
      </c>
      <c r="K88" s="41">
        <f t="shared" si="21"/>
        <v>341.65108695652174</v>
      </c>
      <c r="L88" s="42"/>
      <c r="M88" s="43">
        <v>628.27</v>
      </c>
      <c r="N88" s="41">
        <f t="shared" si="22"/>
        <v>68.290217391304353</v>
      </c>
      <c r="O88" s="44"/>
      <c r="P88" s="43">
        <v>2514.92</v>
      </c>
      <c r="Q88" s="41">
        <f t="shared" si="23"/>
        <v>273.3608695652174</v>
      </c>
      <c r="R88" s="45"/>
      <c r="S88" s="46">
        <v>1.6126928375312977E-2</v>
      </c>
      <c r="T88" s="47">
        <v>0</v>
      </c>
      <c r="U88" s="47">
        <v>7.9537030850823521E-3</v>
      </c>
      <c r="V88" s="47">
        <v>0.17580229003019227</v>
      </c>
      <c r="W88" s="47">
        <v>0</v>
      </c>
      <c r="X88" s="47">
        <v>0</v>
      </c>
      <c r="Y88" s="267">
        <v>0.19988292149058759</v>
      </c>
      <c r="Z88" s="47">
        <v>0</v>
      </c>
      <c r="AA88" s="48">
        <v>0</v>
      </c>
      <c r="AB88" s="47">
        <v>0.80011707850941238</v>
      </c>
      <c r="AC88" s="280">
        <v>0.80011707850941238</v>
      </c>
    </row>
    <row r="89" spans="1:29" x14ac:dyDescent="0.25">
      <c r="A89" s="134">
        <v>6</v>
      </c>
      <c r="B89" s="35">
        <v>889</v>
      </c>
      <c r="C89" s="36" t="s">
        <v>111</v>
      </c>
      <c r="D89" s="37">
        <v>524</v>
      </c>
      <c r="E89" s="38">
        <v>0</v>
      </c>
      <c r="F89" s="38">
        <v>88</v>
      </c>
      <c r="G89" s="38">
        <v>1058</v>
      </c>
      <c r="H89" s="92">
        <f t="shared" si="20"/>
        <v>1094.6666666666667</v>
      </c>
      <c r="I89" s="257">
        <v>1</v>
      </c>
      <c r="J89" s="43">
        <v>356.05</v>
      </c>
      <c r="K89" s="41">
        <f t="shared" si="21"/>
        <v>325.25883069427528</v>
      </c>
      <c r="L89" s="42" t="s">
        <v>112</v>
      </c>
      <c r="M89" s="43">
        <v>69.55</v>
      </c>
      <c r="N89" s="41">
        <f t="shared" si="22"/>
        <v>63.535322777101094</v>
      </c>
      <c r="O89" s="44">
        <v>6</v>
      </c>
      <c r="P89" s="43">
        <v>286.5</v>
      </c>
      <c r="Q89" s="41">
        <f t="shared" si="23"/>
        <v>261.72350791717417</v>
      </c>
      <c r="R89" s="113">
        <v>4</v>
      </c>
      <c r="S89" s="46">
        <v>1.6374104760567335E-2</v>
      </c>
      <c r="T89" s="52">
        <v>0</v>
      </c>
      <c r="U89" s="52">
        <v>1.1515236624069652E-2</v>
      </c>
      <c r="V89" s="52">
        <v>0.16744839207976406</v>
      </c>
      <c r="W89" s="52">
        <v>0</v>
      </c>
      <c r="X89" s="52">
        <v>0</v>
      </c>
      <c r="Y89" s="267">
        <v>0.19533773346440103</v>
      </c>
      <c r="Z89" s="52">
        <v>0</v>
      </c>
      <c r="AA89" s="48">
        <v>0</v>
      </c>
      <c r="AB89" s="52">
        <v>0.80466226653559891</v>
      </c>
      <c r="AC89" s="280">
        <v>0.80466226653559891</v>
      </c>
    </row>
    <row r="90" spans="1:29" x14ac:dyDescent="0.25">
      <c r="A90" s="134">
        <v>6</v>
      </c>
      <c r="B90" s="35">
        <v>970</v>
      </c>
      <c r="C90" s="36" t="s">
        <v>113</v>
      </c>
      <c r="D90" s="37">
        <v>1542</v>
      </c>
      <c r="E90" s="38">
        <v>0</v>
      </c>
      <c r="F90" s="38">
        <v>72</v>
      </c>
      <c r="G90" s="38">
        <v>3579</v>
      </c>
      <c r="H90" s="92">
        <f t="shared" si="20"/>
        <v>3609</v>
      </c>
      <c r="I90" s="257">
        <v>1</v>
      </c>
      <c r="J90" s="43">
        <v>1185.28</v>
      </c>
      <c r="K90" s="41">
        <f t="shared" si="21"/>
        <v>328.42338597949572</v>
      </c>
      <c r="L90" s="50"/>
      <c r="M90" s="43">
        <v>229.81</v>
      </c>
      <c r="N90" s="41">
        <f t="shared" si="22"/>
        <v>63.676918814075918</v>
      </c>
      <c r="O90" s="42"/>
      <c r="P90" s="43">
        <v>955.47</v>
      </c>
      <c r="Q90" s="41">
        <f t="shared" si="23"/>
        <v>264.7464671654198</v>
      </c>
      <c r="R90" s="51"/>
      <c r="S90" s="46">
        <v>1.6637419006479481E-2</v>
      </c>
      <c r="T90" s="47">
        <v>0</v>
      </c>
      <c r="U90" s="47">
        <v>0</v>
      </c>
      <c r="V90" s="47">
        <v>0.17724925755939525</v>
      </c>
      <c r="W90" s="47">
        <v>0</v>
      </c>
      <c r="X90" s="47">
        <v>0</v>
      </c>
      <c r="Y90" s="267">
        <v>0.19388667656587472</v>
      </c>
      <c r="Z90" s="47">
        <v>0</v>
      </c>
      <c r="AA90" s="47">
        <v>0</v>
      </c>
      <c r="AB90" s="47">
        <v>0.80611332343412534</v>
      </c>
      <c r="AC90" s="280">
        <v>0.80611332343412534</v>
      </c>
    </row>
    <row r="91" spans="1:29" x14ac:dyDescent="0.25">
      <c r="A91" s="34">
        <v>6</v>
      </c>
      <c r="B91" s="35">
        <v>959</v>
      </c>
      <c r="C91" s="36" t="s">
        <v>114</v>
      </c>
      <c r="D91" s="37">
        <v>1894</v>
      </c>
      <c r="E91" s="38">
        <v>52</v>
      </c>
      <c r="F91" s="38">
        <v>208</v>
      </c>
      <c r="G91" s="38">
        <v>4431</v>
      </c>
      <c r="H91" s="92">
        <f t="shared" si="20"/>
        <v>4517.666666666667</v>
      </c>
      <c r="I91" s="256">
        <v>1</v>
      </c>
      <c r="J91" s="43">
        <v>1507.1</v>
      </c>
      <c r="K91" s="41">
        <f t="shared" si="21"/>
        <v>333.60141666051794</v>
      </c>
      <c r="L91" s="42">
        <v>4</v>
      </c>
      <c r="M91" s="43">
        <v>284.95999999999998</v>
      </c>
      <c r="N91" s="41">
        <f t="shared" si="22"/>
        <v>63.076809562458493</v>
      </c>
      <c r="O91" s="44"/>
      <c r="P91" s="43">
        <v>1222.1400000000001</v>
      </c>
      <c r="Q91" s="41">
        <f t="shared" si="23"/>
        <v>270.52460709805945</v>
      </c>
      <c r="R91" s="45">
        <v>4</v>
      </c>
      <c r="S91" s="46">
        <v>1.6196669099595249E-2</v>
      </c>
      <c r="T91" s="47">
        <v>0</v>
      </c>
      <c r="U91" s="47">
        <v>0</v>
      </c>
      <c r="V91" s="47">
        <v>0.17288169331829342</v>
      </c>
      <c r="W91" s="47">
        <v>0</v>
      </c>
      <c r="X91" s="47">
        <v>0</v>
      </c>
      <c r="Y91" s="267">
        <v>0.18907836241788867</v>
      </c>
      <c r="Z91" s="47">
        <v>0</v>
      </c>
      <c r="AA91" s="48">
        <v>0</v>
      </c>
      <c r="AB91" s="47">
        <v>0.81092163758211144</v>
      </c>
      <c r="AC91" s="280">
        <v>0.81092163758211144</v>
      </c>
    </row>
    <row r="92" spans="1:29" x14ac:dyDescent="0.25">
      <c r="A92" s="134">
        <v>6</v>
      </c>
      <c r="B92" s="35">
        <v>840</v>
      </c>
      <c r="C92" s="36" t="s">
        <v>115</v>
      </c>
      <c r="D92" s="37">
        <v>1491</v>
      </c>
      <c r="E92" s="38">
        <v>187</v>
      </c>
      <c r="F92" s="38">
        <v>0</v>
      </c>
      <c r="G92" s="38">
        <v>3863</v>
      </c>
      <c r="H92" s="92">
        <f t="shared" si="20"/>
        <v>3863</v>
      </c>
      <c r="I92" s="257"/>
      <c r="J92" s="43">
        <v>1691.54</v>
      </c>
      <c r="K92" s="41">
        <f t="shared" si="21"/>
        <v>437.8824747605488</v>
      </c>
      <c r="L92" s="50"/>
      <c r="M92" s="43">
        <v>307.20000000000005</v>
      </c>
      <c r="N92" s="41">
        <f t="shared" si="22"/>
        <v>79.523686254206595</v>
      </c>
      <c r="O92" s="44"/>
      <c r="P92" s="43">
        <v>1384.34</v>
      </c>
      <c r="Q92" s="41">
        <f t="shared" si="23"/>
        <v>358.35878850634219</v>
      </c>
      <c r="R92" s="51"/>
      <c r="S92" s="46">
        <v>1.2586164087163176E-2</v>
      </c>
      <c r="T92" s="47">
        <v>0</v>
      </c>
      <c r="U92" s="47">
        <v>1.1823545408326142E-3</v>
      </c>
      <c r="V92" s="47">
        <v>0.16103668846140204</v>
      </c>
      <c r="W92" s="47">
        <v>5.0250067985386094E-4</v>
      </c>
      <c r="X92" s="47">
        <v>6.3019497026378336E-3</v>
      </c>
      <c r="Y92" s="267">
        <v>0.18160965747188954</v>
      </c>
      <c r="Z92" s="47">
        <v>0</v>
      </c>
      <c r="AA92" s="48">
        <v>3.0741218061647969E-4</v>
      </c>
      <c r="AB92" s="47">
        <v>0.81808293034749402</v>
      </c>
      <c r="AC92" s="280">
        <v>0.81839034252811049</v>
      </c>
    </row>
    <row r="93" spans="1:29" x14ac:dyDescent="0.25">
      <c r="A93" s="134">
        <v>6</v>
      </c>
      <c r="B93" s="35">
        <v>957</v>
      </c>
      <c r="C93" s="36" t="s">
        <v>116</v>
      </c>
      <c r="D93" s="37">
        <v>610</v>
      </c>
      <c r="E93" s="38">
        <v>0</v>
      </c>
      <c r="F93" s="38">
        <v>0</v>
      </c>
      <c r="G93" s="38">
        <v>1318</v>
      </c>
      <c r="H93" s="92">
        <f t="shared" si="20"/>
        <v>1318</v>
      </c>
      <c r="I93" s="257"/>
      <c r="J93" s="43">
        <v>418.64</v>
      </c>
      <c r="K93" s="41">
        <f t="shared" si="21"/>
        <v>317.63277693474964</v>
      </c>
      <c r="L93" s="42">
        <v>4</v>
      </c>
      <c r="M93" s="43">
        <v>75.5</v>
      </c>
      <c r="N93" s="41">
        <f t="shared" si="22"/>
        <v>57.283763277693474</v>
      </c>
      <c r="O93" s="44"/>
      <c r="P93" s="43">
        <v>343.14</v>
      </c>
      <c r="Q93" s="41">
        <f t="shared" si="23"/>
        <v>260.34901365705616</v>
      </c>
      <c r="R93" s="105">
        <v>4</v>
      </c>
      <c r="S93" s="46">
        <v>1.7341868908847698E-2</v>
      </c>
      <c r="T93" s="47">
        <v>0</v>
      </c>
      <c r="U93" s="47">
        <v>0</v>
      </c>
      <c r="V93" s="47">
        <v>0.16300401299445824</v>
      </c>
      <c r="W93" s="47">
        <v>0</v>
      </c>
      <c r="X93" s="47">
        <v>0</v>
      </c>
      <c r="Y93" s="267">
        <v>0.18034588190330594</v>
      </c>
      <c r="Z93" s="47">
        <v>0</v>
      </c>
      <c r="AA93" s="48">
        <v>0</v>
      </c>
      <c r="AB93" s="47">
        <v>0.81965411809669408</v>
      </c>
      <c r="AC93" s="280">
        <v>0.81965411809669408</v>
      </c>
    </row>
    <row r="94" spans="1:29" x14ac:dyDescent="0.25">
      <c r="A94" s="34">
        <v>6</v>
      </c>
      <c r="B94" s="35">
        <v>426</v>
      </c>
      <c r="C94" s="36" t="s">
        <v>117</v>
      </c>
      <c r="D94" s="37">
        <v>2431</v>
      </c>
      <c r="E94" s="38">
        <v>3751</v>
      </c>
      <c r="F94" s="38">
        <v>0</v>
      </c>
      <c r="G94" s="38">
        <v>11500</v>
      </c>
      <c r="H94" s="92">
        <f t="shared" si="20"/>
        <v>11500</v>
      </c>
      <c r="I94" s="257"/>
      <c r="J94" s="43">
        <v>3636.42</v>
      </c>
      <c r="K94" s="41">
        <f t="shared" si="21"/>
        <v>316.21043478260867</v>
      </c>
      <c r="L94" s="42">
        <v>4</v>
      </c>
      <c r="M94" s="43">
        <v>642.63</v>
      </c>
      <c r="N94" s="41">
        <f t="shared" si="22"/>
        <v>55.880869565217388</v>
      </c>
      <c r="O94" s="44"/>
      <c r="P94" s="43">
        <v>2993.79</v>
      </c>
      <c r="Q94" s="41">
        <f t="shared" si="23"/>
        <v>260.32956521739129</v>
      </c>
      <c r="R94" s="45">
        <v>4</v>
      </c>
      <c r="S94" s="46">
        <v>1.7426479889561711E-2</v>
      </c>
      <c r="T94" s="47">
        <v>0</v>
      </c>
      <c r="U94" s="47">
        <v>2.1999659005285419E-2</v>
      </c>
      <c r="V94" s="47">
        <v>0.13729437193723495</v>
      </c>
      <c r="W94" s="47">
        <v>0</v>
      </c>
      <c r="X94" s="47">
        <v>0</v>
      </c>
      <c r="Y94" s="267">
        <v>0.17672051083208207</v>
      </c>
      <c r="Z94" s="47">
        <v>0</v>
      </c>
      <c r="AA94" s="48">
        <v>2.8077064805495516E-3</v>
      </c>
      <c r="AB94" s="47">
        <v>0.82047178268736831</v>
      </c>
      <c r="AC94" s="280">
        <v>0.82327948916791782</v>
      </c>
    </row>
    <row r="95" spans="1:29" x14ac:dyDescent="0.25">
      <c r="A95" s="34">
        <v>6</v>
      </c>
      <c r="B95" s="35">
        <v>694</v>
      </c>
      <c r="C95" s="36" t="s">
        <v>118</v>
      </c>
      <c r="D95" s="37">
        <v>40</v>
      </c>
      <c r="E95" s="38">
        <v>0</v>
      </c>
      <c r="F95" s="38">
        <v>0</v>
      </c>
      <c r="G95" s="38">
        <v>60</v>
      </c>
      <c r="H95" s="92">
        <f t="shared" si="20"/>
        <v>60</v>
      </c>
      <c r="I95" s="257"/>
      <c r="J95" s="43">
        <v>20.13</v>
      </c>
      <c r="K95" s="41">
        <f t="shared" si="21"/>
        <v>335.5</v>
      </c>
      <c r="L95" s="42">
        <v>4</v>
      </c>
      <c r="M95" s="43">
        <v>3.37</v>
      </c>
      <c r="N95" s="41">
        <f t="shared" si="22"/>
        <v>56.166666666666664</v>
      </c>
      <c r="O95" s="44"/>
      <c r="P95" s="43">
        <v>16.760000000000002</v>
      </c>
      <c r="Q95" s="41">
        <f t="shared" si="23"/>
        <v>279.33333333333331</v>
      </c>
      <c r="R95" s="45">
        <v>4</v>
      </c>
      <c r="S95" s="46">
        <v>1.6393442622950821E-2</v>
      </c>
      <c r="T95" s="47">
        <v>0</v>
      </c>
      <c r="U95" s="47">
        <v>0</v>
      </c>
      <c r="V95" s="47">
        <v>0.15101838052657726</v>
      </c>
      <c r="W95" s="47">
        <v>0</v>
      </c>
      <c r="X95" s="47">
        <v>0</v>
      </c>
      <c r="Y95" s="267">
        <v>0.16741182314952807</v>
      </c>
      <c r="Z95" s="47">
        <v>0</v>
      </c>
      <c r="AA95" s="48">
        <v>0</v>
      </c>
      <c r="AB95" s="47">
        <v>0.83258817685047204</v>
      </c>
      <c r="AC95" s="280">
        <v>0.83258817685047204</v>
      </c>
    </row>
    <row r="96" spans="1:29" x14ac:dyDescent="0.25">
      <c r="A96" s="34">
        <v>6</v>
      </c>
      <c r="B96" s="35">
        <v>774</v>
      </c>
      <c r="C96" s="36" t="s">
        <v>119</v>
      </c>
      <c r="D96" s="37">
        <v>3385</v>
      </c>
      <c r="E96" s="38">
        <v>423</v>
      </c>
      <c r="F96" s="38">
        <v>0</v>
      </c>
      <c r="G96" s="38">
        <v>8103</v>
      </c>
      <c r="H96" s="92">
        <f t="shared" si="20"/>
        <v>8103</v>
      </c>
      <c r="I96" s="257"/>
      <c r="J96" s="43">
        <v>3005.6200000000003</v>
      </c>
      <c r="K96" s="41">
        <f t="shared" si="21"/>
        <v>370.92681722818713</v>
      </c>
      <c r="L96" s="50"/>
      <c r="M96" s="43">
        <v>491.66</v>
      </c>
      <c r="N96" s="41">
        <f t="shared" si="22"/>
        <v>60.676292731087251</v>
      </c>
      <c r="O96" s="44"/>
      <c r="P96" s="43">
        <v>2513.96</v>
      </c>
      <c r="Q96" s="41">
        <f t="shared" si="23"/>
        <v>310.25052449709983</v>
      </c>
      <c r="R96" s="51"/>
      <c r="S96" s="46">
        <v>1.4855504022464581E-2</v>
      </c>
      <c r="T96" s="47">
        <v>0</v>
      </c>
      <c r="U96" s="47">
        <v>0</v>
      </c>
      <c r="V96" s="47">
        <v>0.14872472235345782</v>
      </c>
      <c r="W96" s="47">
        <v>0</v>
      </c>
      <c r="X96" s="47">
        <v>0</v>
      </c>
      <c r="Y96" s="267">
        <v>0.1635802263759224</v>
      </c>
      <c r="Z96" s="47">
        <v>0</v>
      </c>
      <c r="AA96" s="48">
        <v>4.92410883611368E-3</v>
      </c>
      <c r="AB96" s="47">
        <v>0.83149566478796377</v>
      </c>
      <c r="AC96" s="280">
        <v>0.83641977362407749</v>
      </c>
    </row>
    <row r="97" spans="1:29" x14ac:dyDescent="0.25">
      <c r="A97" s="134">
        <v>6</v>
      </c>
      <c r="B97" s="35">
        <v>626</v>
      </c>
      <c r="C97" s="36" t="s">
        <v>120</v>
      </c>
      <c r="D97" s="37">
        <v>305</v>
      </c>
      <c r="E97" s="38">
        <v>0</v>
      </c>
      <c r="F97" s="38">
        <v>55</v>
      </c>
      <c r="G97" s="38">
        <v>396</v>
      </c>
      <c r="H97" s="92">
        <f t="shared" si="20"/>
        <v>418.91666666666669</v>
      </c>
      <c r="I97" s="257">
        <v>1</v>
      </c>
      <c r="J97" s="43">
        <v>127.38</v>
      </c>
      <c r="K97" s="41">
        <f t="shared" si="21"/>
        <v>304.07002188183804</v>
      </c>
      <c r="L97" s="42">
        <v>4</v>
      </c>
      <c r="M97" s="43">
        <v>19.11</v>
      </c>
      <c r="N97" s="41">
        <f t="shared" si="22"/>
        <v>45.617664611100061</v>
      </c>
      <c r="O97" s="44"/>
      <c r="P97" s="43">
        <v>108.27</v>
      </c>
      <c r="Q97" s="41">
        <f t="shared" si="23"/>
        <v>258.45235727073799</v>
      </c>
      <c r="R97" s="113">
        <v>4</v>
      </c>
      <c r="S97" s="46">
        <v>1.7114146647825405E-2</v>
      </c>
      <c r="T97" s="47">
        <v>0</v>
      </c>
      <c r="U97" s="47">
        <v>0</v>
      </c>
      <c r="V97" s="47">
        <v>0.13290940493013031</v>
      </c>
      <c r="W97" s="47">
        <v>0</v>
      </c>
      <c r="X97" s="47">
        <v>0</v>
      </c>
      <c r="Y97" s="267">
        <v>0.15002355157795572</v>
      </c>
      <c r="Z97" s="47">
        <v>0</v>
      </c>
      <c r="AA97" s="48">
        <v>0</v>
      </c>
      <c r="AB97" s="47">
        <v>0.84997644842204423</v>
      </c>
      <c r="AC97" s="280">
        <v>0.84997644842204423</v>
      </c>
    </row>
    <row r="98" spans="1:29" x14ac:dyDescent="0.25">
      <c r="A98" s="134">
        <v>6</v>
      </c>
      <c r="B98" s="35">
        <v>603</v>
      </c>
      <c r="C98" s="138" t="s">
        <v>121</v>
      </c>
      <c r="D98" s="37">
        <v>1739</v>
      </c>
      <c r="E98" s="38">
        <v>2</v>
      </c>
      <c r="F98" s="38">
        <v>0</v>
      </c>
      <c r="G98" s="38">
        <v>3265</v>
      </c>
      <c r="H98" s="92">
        <f t="shared" si="20"/>
        <v>3265</v>
      </c>
      <c r="I98" s="257"/>
      <c r="J98" s="43">
        <v>991.87</v>
      </c>
      <c r="K98" s="41">
        <f t="shared" si="21"/>
        <v>303.78866768759571</v>
      </c>
      <c r="L98" s="42">
        <v>4</v>
      </c>
      <c r="M98" s="43">
        <v>146</v>
      </c>
      <c r="N98" s="41">
        <f t="shared" si="22"/>
        <v>44.716692189892804</v>
      </c>
      <c r="O98" s="44"/>
      <c r="P98" s="43">
        <v>845.87</v>
      </c>
      <c r="Q98" s="41">
        <f t="shared" si="23"/>
        <v>259.07197549770291</v>
      </c>
      <c r="R98" s="113">
        <v>4</v>
      </c>
      <c r="S98" s="46">
        <v>1.8137457529716593E-2</v>
      </c>
      <c r="T98" s="52">
        <v>0</v>
      </c>
      <c r="U98" s="52">
        <v>0</v>
      </c>
      <c r="V98" s="52">
        <v>0.12905925171645477</v>
      </c>
      <c r="W98" s="52">
        <v>0</v>
      </c>
      <c r="X98" s="52">
        <v>0</v>
      </c>
      <c r="Y98" s="267">
        <v>0.14719670924617137</v>
      </c>
      <c r="Z98" s="52">
        <v>0</v>
      </c>
      <c r="AA98" s="48">
        <v>0</v>
      </c>
      <c r="AB98" s="52">
        <v>0.85280329075382866</v>
      </c>
      <c r="AC98" s="280">
        <v>0.85280329075382866</v>
      </c>
    </row>
    <row r="99" spans="1:29" s="146" customFormat="1" x14ac:dyDescent="0.25">
      <c r="A99" s="139">
        <v>6</v>
      </c>
      <c r="B99" s="140">
        <v>917</v>
      </c>
      <c r="C99" s="141" t="s">
        <v>122</v>
      </c>
      <c r="D99" s="37">
        <v>922</v>
      </c>
      <c r="E99" s="38">
        <v>2</v>
      </c>
      <c r="F99" s="38">
        <v>335</v>
      </c>
      <c r="G99" s="38">
        <v>1226</v>
      </c>
      <c r="H99" s="92">
        <f t="shared" si="20"/>
        <v>1365.5833333333333</v>
      </c>
      <c r="I99" s="257">
        <v>1</v>
      </c>
      <c r="J99" s="43">
        <v>442.01</v>
      </c>
      <c r="K99" s="142">
        <f t="shared" si="21"/>
        <v>323.67852566058463</v>
      </c>
      <c r="L99" s="42"/>
      <c r="M99" s="143">
        <v>62.16</v>
      </c>
      <c r="N99" s="142">
        <f t="shared" si="22"/>
        <v>45.519008970525419</v>
      </c>
      <c r="O99" s="144"/>
      <c r="P99" s="243">
        <v>379.85</v>
      </c>
      <c r="Q99" s="142">
        <f t="shared" si="23"/>
        <v>278.15951669005921</v>
      </c>
      <c r="R99" s="42"/>
      <c r="S99" s="244">
        <v>1.5293771634125925E-2</v>
      </c>
      <c r="T99" s="145">
        <v>0</v>
      </c>
      <c r="U99" s="145">
        <v>0</v>
      </c>
      <c r="V99" s="244">
        <v>0.12533653084771837</v>
      </c>
      <c r="W99" s="145">
        <v>0</v>
      </c>
      <c r="X99" s="145">
        <v>0</v>
      </c>
      <c r="Y99" s="267">
        <v>0.1406303024818443</v>
      </c>
      <c r="Z99" s="145">
        <v>0</v>
      </c>
      <c r="AA99" s="145">
        <v>0</v>
      </c>
      <c r="AB99" s="245">
        <v>0.85936969751815573</v>
      </c>
      <c r="AC99" s="280">
        <v>0.85936969751815573</v>
      </c>
    </row>
    <row r="100" spans="1:29" s="146" customFormat="1" x14ac:dyDescent="0.25">
      <c r="A100" s="139">
        <v>6</v>
      </c>
      <c r="B100" s="140">
        <v>710</v>
      </c>
      <c r="C100" s="141" t="s">
        <v>123</v>
      </c>
      <c r="D100" s="37">
        <v>1583</v>
      </c>
      <c r="E100" s="38">
        <v>75</v>
      </c>
      <c r="F100" s="38">
        <v>0</v>
      </c>
      <c r="G100" s="38">
        <v>2952</v>
      </c>
      <c r="H100" s="92">
        <f t="shared" si="20"/>
        <v>2952</v>
      </c>
      <c r="I100" s="257"/>
      <c r="J100" s="43">
        <v>872.67</v>
      </c>
      <c r="K100" s="142">
        <f t="shared" si="21"/>
        <v>295.619918699187</v>
      </c>
      <c r="L100" s="42">
        <v>4</v>
      </c>
      <c r="M100" s="147">
        <v>112.09</v>
      </c>
      <c r="N100" s="142">
        <f t="shared" si="22"/>
        <v>37.97086720867209</v>
      </c>
      <c r="O100" s="144"/>
      <c r="P100" s="246">
        <v>760.58</v>
      </c>
      <c r="Q100" s="142">
        <f t="shared" si="23"/>
        <v>257.64905149051492</v>
      </c>
      <c r="R100" s="42">
        <v>4</v>
      </c>
      <c r="S100" s="247">
        <v>1.8643931841360421E-2</v>
      </c>
      <c r="T100" s="145">
        <v>0</v>
      </c>
      <c r="U100" s="145">
        <v>4.0106798675329736E-2</v>
      </c>
      <c r="V100" s="247">
        <v>6.9694157012387278E-2</v>
      </c>
      <c r="W100" s="145">
        <v>0</v>
      </c>
      <c r="X100" s="145">
        <v>0</v>
      </c>
      <c r="Y100" s="267">
        <v>0.12844488752907743</v>
      </c>
      <c r="Z100" s="145">
        <v>0</v>
      </c>
      <c r="AA100" s="145">
        <v>0</v>
      </c>
      <c r="AB100" s="248">
        <v>0.87155511247092265</v>
      </c>
      <c r="AC100" s="280">
        <v>0.87155511247092265</v>
      </c>
    </row>
    <row r="101" spans="1:29" s="146" customFormat="1" x14ac:dyDescent="0.25">
      <c r="A101" s="139">
        <v>6</v>
      </c>
      <c r="B101" s="140">
        <v>618</v>
      </c>
      <c r="C101" s="141" t="s">
        <v>124</v>
      </c>
      <c r="D101" s="37">
        <v>352</v>
      </c>
      <c r="E101" s="38">
        <v>2</v>
      </c>
      <c r="F101" s="38">
        <v>91</v>
      </c>
      <c r="G101" s="38">
        <v>553</v>
      </c>
      <c r="H101" s="92">
        <f t="shared" si="20"/>
        <v>590.91666666666663</v>
      </c>
      <c r="I101" s="257">
        <v>1</v>
      </c>
      <c r="J101" s="43">
        <v>171.84</v>
      </c>
      <c r="K101" s="142">
        <f t="shared" si="21"/>
        <v>290.80242560992809</v>
      </c>
      <c r="L101" s="42">
        <v>4</v>
      </c>
      <c r="M101" s="147">
        <v>19.59</v>
      </c>
      <c r="N101" s="142">
        <f t="shared" si="22"/>
        <v>33.15188266817092</v>
      </c>
      <c r="O101" s="144"/>
      <c r="P101" s="147">
        <v>152.25</v>
      </c>
      <c r="Q101" s="142">
        <f t="shared" si="23"/>
        <v>257.65054294175718</v>
      </c>
      <c r="R101" s="42">
        <v>4</v>
      </c>
      <c r="S101" s="148">
        <v>1.7749068901303535E-2</v>
      </c>
      <c r="T101" s="145">
        <v>0</v>
      </c>
      <c r="U101" s="145">
        <v>0</v>
      </c>
      <c r="V101" s="148">
        <v>9.6252327746741154E-2</v>
      </c>
      <c r="W101" s="145">
        <v>0</v>
      </c>
      <c r="X101" s="145">
        <v>0</v>
      </c>
      <c r="Y101" s="267">
        <v>0.11400139664804469</v>
      </c>
      <c r="Z101" s="145">
        <v>0</v>
      </c>
      <c r="AA101" s="145">
        <v>0</v>
      </c>
      <c r="AB101" s="149">
        <v>0.88599860335195524</v>
      </c>
      <c r="AC101" s="280">
        <v>0.88599860335195524</v>
      </c>
    </row>
    <row r="102" spans="1:29" x14ac:dyDescent="0.25">
      <c r="A102" s="134">
        <v>6</v>
      </c>
      <c r="B102" s="35">
        <v>969</v>
      </c>
      <c r="C102" s="36" t="s">
        <v>125</v>
      </c>
      <c r="D102" s="37">
        <v>105</v>
      </c>
      <c r="E102" s="38">
        <v>0</v>
      </c>
      <c r="F102" s="38">
        <v>0</v>
      </c>
      <c r="G102" s="38">
        <v>400</v>
      </c>
      <c r="H102" s="92">
        <f t="shared" si="20"/>
        <v>400</v>
      </c>
      <c r="I102" s="257"/>
      <c r="J102" s="43">
        <v>114.79</v>
      </c>
      <c r="K102" s="41">
        <f t="shared" si="21"/>
        <v>286.97500000000002</v>
      </c>
      <c r="L102" s="42">
        <v>4</v>
      </c>
      <c r="M102" s="43">
        <v>10.67</v>
      </c>
      <c r="N102" s="41">
        <f t="shared" si="22"/>
        <v>26.675000000000001</v>
      </c>
      <c r="O102" s="50"/>
      <c r="P102" s="43">
        <v>104.12</v>
      </c>
      <c r="Q102" s="41">
        <f t="shared" si="23"/>
        <v>260.3</v>
      </c>
      <c r="R102" s="113">
        <v>4</v>
      </c>
      <c r="S102" s="46">
        <v>1.9165432528965937E-2</v>
      </c>
      <c r="T102" s="52">
        <v>0</v>
      </c>
      <c r="U102" s="52">
        <v>0</v>
      </c>
      <c r="V102" s="52">
        <v>7.3786915236518869E-2</v>
      </c>
      <c r="W102" s="52">
        <v>0</v>
      </c>
      <c r="X102" s="52">
        <v>0</v>
      </c>
      <c r="Y102" s="267">
        <v>9.2952347765484805E-2</v>
      </c>
      <c r="Z102" s="52">
        <v>0</v>
      </c>
      <c r="AA102" s="52">
        <v>0</v>
      </c>
      <c r="AB102" s="52">
        <v>0.90704765223451522</v>
      </c>
      <c r="AC102" s="280">
        <v>0.90704765223451522</v>
      </c>
    </row>
    <row r="103" spans="1:29" ht="15.75" thickBot="1" x14ac:dyDescent="0.3">
      <c r="A103" s="134">
        <v>6</v>
      </c>
      <c r="B103" s="54">
        <v>697</v>
      </c>
      <c r="C103" s="93" t="s">
        <v>126</v>
      </c>
      <c r="D103" s="56">
        <v>4533</v>
      </c>
      <c r="E103" s="57">
        <v>0</v>
      </c>
      <c r="F103" s="57">
        <v>2101</v>
      </c>
      <c r="G103" s="57">
        <v>5572</v>
      </c>
      <c r="H103" s="94">
        <f t="shared" si="20"/>
        <v>6447.416666666667</v>
      </c>
      <c r="I103" s="258">
        <v>1</v>
      </c>
      <c r="J103" s="62">
        <v>1722.1200000000001</v>
      </c>
      <c r="K103" s="60">
        <f t="shared" si="21"/>
        <v>267.10232780571033</v>
      </c>
      <c r="L103" s="95">
        <v>4</v>
      </c>
      <c r="M103" s="62">
        <v>62.92</v>
      </c>
      <c r="N103" s="60">
        <f t="shared" si="22"/>
        <v>9.7589473820263919</v>
      </c>
      <c r="O103" s="96"/>
      <c r="P103" s="62">
        <v>1659.2</v>
      </c>
      <c r="Q103" s="60">
        <f t="shared" si="23"/>
        <v>257.34338042368387</v>
      </c>
      <c r="R103" s="150">
        <v>4</v>
      </c>
      <c r="S103" s="65">
        <v>1.7826864562283697E-2</v>
      </c>
      <c r="T103" s="151">
        <v>0</v>
      </c>
      <c r="U103" s="151">
        <v>0</v>
      </c>
      <c r="V103" s="151">
        <v>1.7135855805634915E-2</v>
      </c>
      <c r="W103" s="151">
        <v>0</v>
      </c>
      <c r="X103" s="151">
        <v>1.5736417903514273E-3</v>
      </c>
      <c r="Y103" s="268">
        <v>3.6536362158270039E-2</v>
      </c>
      <c r="Z103" s="151">
        <v>0</v>
      </c>
      <c r="AA103" s="99">
        <v>5.5164564606415337E-4</v>
      </c>
      <c r="AB103" s="151">
        <v>0.9629119921956657</v>
      </c>
      <c r="AC103" s="281">
        <v>0.96346363784172984</v>
      </c>
    </row>
    <row r="104" spans="1:29" ht="15.75" thickBot="1" x14ac:dyDescent="0.3">
      <c r="A104" s="152"/>
      <c r="B104" s="153"/>
      <c r="C104" s="69"/>
      <c r="D104" s="154"/>
      <c r="E104" s="71"/>
      <c r="F104" s="71"/>
      <c r="G104" s="71"/>
      <c r="H104" s="72"/>
      <c r="I104" s="262"/>
      <c r="J104" s="155"/>
      <c r="K104" s="156"/>
      <c r="L104" s="157"/>
      <c r="M104" s="158"/>
      <c r="N104" s="156"/>
      <c r="O104" s="159"/>
      <c r="P104" s="160"/>
      <c r="Q104" s="156"/>
      <c r="R104" s="161"/>
      <c r="S104" s="162"/>
      <c r="T104" s="162"/>
      <c r="U104" s="162"/>
      <c r="V104" s="162"/>
      <c r="W104" s="162"/>
      <c r="X104" s="163" t="s">
        <v>35</v>
      </c>
      <c r="Y104" s="273">
        <f>SUM(Y71:Y103)/33</f>
        <v>0.23423982278519956</v>
      </c>
      <c r="Z104" s="162"/>
      <c r="AA104" s="162"/>
      <c r="AB104" s="162"/>
      <c r="AC104" s="284"/>
    </row>
    <row r="105" spans="1:29" ht="15.75" thickBot="1" x14ac:dyDescent="0.3">
      <c r="A105" s="164"/>
      <c r="B105" s="68"/>
      <c r="C105" s="104" t="s">
        <v>127</v>
      </c>
      <c r="D105" s="154"/>
      <c r="E105" s="71"/>
      <c r="F105" s="71"/>
      <c r="G105" s="71"/>
      <c r="H105" s="72"/>
      <c r="I105" s="254"/>
      <c r="J105" s="106"/>
      <c r="K105" s="77"/>
      <c r="L105" s="165"/>
      <c r="M105" s="166"/>
      <c r="N105" s="167"/>
      <c r="O105" s="116"/>
      <c r="P105" s="166"/>
      <c r="Q105" s="167"/>
      <c r="R105" s="168"/>
      <c r="S105" s="169"/>
      <c r="T105" s="169"/>
      <c r="U105" s="169"/>
      <c r="V105" s="169"/>
      <c r="W105" s="169"/>
      <c r="X105" s="169"/>
      <c r="Y105" s="274"/>
      <c r="Z105" s="169"/>
      <c r="AA105" s="169"/>
      <c r="AB105" s="169"/>
      <c r="AC105" s="285"/>
    </row>
    <row r="106" spans="1:29" x14ac:dyDescent="0.25">
      <c r="A106" s="170">
        <v>7</v>
      </c>
      <c r="B106" s="86">
        <v>216</v>
      </c>
      <c r="C106" s="87" t="s">
        <v>128</v>
      </c>
      <c r="D106" s="22">
        <v>5449</v>
      </c>
      <c r="E106" s="23">
        <v>565</v>
      </c>
      <c r="F106" s="23">
        <v>688</v>
      </c>
      <c r="G106" s="23">
        <v>11000</v>
      </c>
      <c r="H106" s="88">
        <f t="shared" ref="H106:H169" si="24">(F106/6)*2.5+G106</f>
        <v>11286.666666666666</v>
      </c>
      <c r="I106" s="259">
        <v>1</v>
      </c>
      <c r="J106" s="28">
        <v>2826.11</v>
      </c>
      <c r="K106" s="26">
        <f t="shared" ref="K106:K169" si="25">J106*1000/H106</f>
        <v>250.39367985823984</v>
      </c>
      <c r="L106" s="89"/>
      <c r="M106" s="28">
        <v>1627.38</v>
      </c>
      <c r="N106" s="26">
        <f t="shared" ref="N106:N169" si="26">M106*1000/H106</f>
        <v>144.18606024808034</v>
      </c>
      <c r="O106" s="89"/>
      <c r="P106" s="28">
        <v>1198.73</v>
      </c>
      <c r="Q106" s="26">
        <f t="shared" ref="Q106:Q169" si="27">P106*1000/H106</f>
        <v>106.20761961015948</v>
      </c>
      <c r="R106" s="90"/>
      <c r="S106" s="31">
        <v>2.1446440513638889E-2</v>
      </c>
      <c r="T106" s="91">
        <v>0</v>
      </c>
      <c r="U106" s="91">
        <v>2.9192069664662732E-2</v>
      </c>
      <c r="V106" s="91">
        <v>0.36290519477302718</v>
      </c>
      <c r="W106" s="91">
        <v>0.1622937536047783</v>
      </c>
      <c r="X106" s="91">
        <v>0</v>
      </c>
      <c r="Y106" s="266">
        <v>0.57583745855610713</v>
      </c>
      <c r="Z106" s="91">
        <v>0</v>
      </c>
      <c r="AA106" s="91">
        <v>0</v>
      </c>
      <c r="AB106" s="91">
        <v>0.42416254144389282</v>
      </c>
      <c r="AC106" s="279">
        <v>0.42416254144389282</v>
      </c>
    </row>
    <row r="107" spans="1:29" x14ac:dyDescent="0.25">
      <c r="A107" s="49">
        <v>7</v>
      </c>
      <c r="B107" s="35">
        <v>235</v>
      </c>
      <c r="C107" s="114" t="s">
        <v>129</v>
      </c>
      <c r="D107" s="37">
        <v>1313</v>
      </c>
      <c r="E107" s="38">
        <v>71</v>
      </c>
      <c r="F107" s="38">
        <v>332</v>
      </c>
      <c r="G107" s="38">
        <v>2844</v>
      </c>
      <c r="H107" s="92">
        <f t="shared" si="24"/>
        <v>2982.3333333333335</v>
      </c>
      <c r="I107" s="257">
        <v>1</v>
      </c>
      <c r="J107" s="43">
        <v>911.4</v>
      </c>
      <c r="K107" s="41">
        <f t="shared" si="25"/>
        <v>305.59964233821393</v>
      </c>
      <c r="L107" s="50"/>
      <c r="M107" s="43">
        <v>505.98</v>
      </c>
      <c r="N107" s="41">
        <f t="shared" si="26"/>
        <v>169.65910361014863</v>
      </c>
      <c r="O107" s="50"/>
      <c r="P107" s="43">
        <v>405.42</v>
      </c>
      <c r="Q107" s="41">
        <f t="shared" si="27"/>
        <v>135.94053872806526</v>
      </c>
      <c r="R107" s="51"/>
      <c r="S107" s="46">
        <v>1.7193328944481018E-2</v>
      </c>
      <c r="T107" s="52">
        <v>0</v>
      </c>
      <c r="U107" s="52">
        <v>3.3443054641211327E-2</v>
      </c>
      <c r="V107" s="52">
        <v>0.24410796576695193</v>
      </c>
      <c r="W107" s="52">
        <v>0.18602150537634407</v>
      </c>
      <c r="X107" s="52">
        <v>7.4402018872064962E-2</v>
      </c>
      <c r="Y107" s="267">
        <v>0.55516787360105335</v>
      </c>
      <c r="Z107" s="52">
        <v>0</v>
      </c>
      <c r="AA107" s="52">
        <v>1.4603906078560457E-2</v>
      </c>
      <c r="AB107" s="52">
        <v>0.43022822032038627</v>
      </c>
      <c r="AC107" s="280">
        <v>0.4448321263989467</v>
      </c>
    </row>
    <row r="108" spans="1:29" x14ac:dyDescent="0.25">
      <c r="A108" s="49">
        <v>7</v>
      </c>
      <c r="B108" s="35">
        <v>201</v>
      </c>
      <c r="C108" s="36" t="s">
        <v>130</v>
      </c>
      <c r="D108" s="37">
        <v>2784</v>
      </c>
      <c r="E108" s="38">
        <v>0</v>
      </c>
      <c r="F108" s="38">
        <v>75</v>
      </c>
      <c r="G108" s="38">
        <v>8000</v>
      </c>
      <c r="H108" s="92">
        <f t="shared" si="24"/>
        <v>8031.25</v>
      </c>
      <c r="I108" s="257">
        <v>1</v>
      </c>
      <c r="J108" s="43">
        <v>2544.3000000000002</v>
      </c>
      <c r="K108" s="41">
        <f t="shared" si="25"/>
        <v>316.8</v>
      </c>
      <c r="L108" s="50"/>
      <c r="M108" s="43">
        <v>1412.31</v>
      </c>
      <c r="N108" s="41">
        <f t="shared" si="26"/>
        <v>175.85182879377433</v>
      </c>
      <c r="O108" s="50"/>
      <c r="P108" s="43">
        <v>1131.99</v>
      </c>
      <c r="Q108" s="41">
        <f t="shared" si="27"/>
        <v>140.94817120622568</v>
      </c>
      <c r="R108" s="51"/>
      <c r="S108" s="46">
        <v>1.7325000982588528E-2</v>
      </c>
      <c r="T108" s="52">
        <v>0</v>
      </c>
      <c r="U108" s="52">
        <v>4.2510710214990366E-2</v>
      </c>
      <c r="V108" s="52">
        <v>0.25955665605471051</v>
      </c>
      <c r="W108" s="52">
        <v>0.22450182761466808</v>
      </c>
      <c r="X108" s="52">
        <v>1.119364854773415E-2</v>
      </c>
      <c r="Y108" s="267">
        <v>0.55508784341469175</v>
      </c>
      <c r="Z108" s="52">
        <v>0</v>
      </c>
      <c r="AA108" s="52">
        <v>2.1970679558228194E-3</v>
      </c>
      <c r="AB108" s="52">
        <v>0.4427150886294855</v>
      </c>
      <c r="AC108" s="280">
        <v>0.4449121565853083</v>
      </c>
    </row>
    <row r="109" spans="1:29" x14ac:dyDescent="0.25">
      <c r="A109" s="34">
        <v>7</v>
      </c>
      <c r="B109" s="35">
        <v>239</v>
      </c>
      <c r="C109" s="36" t="s">
        <v>131</v>
      </c>
      <c r="D109" s="37">
        <v>15401</v>
      </c>
      <c r="E109" s="38">
        <v>3264</v>
      </c>
      <c r="F109" s="38">
        <v>924</v>
      </c>
      <c r="G109" s="38">
        <v>39294</v>
      </c>
      <c r="H109" s="92">
        <f t="shared" si="24"/>
        <v>39679</v>
      </c>
      <c r="I109" s="257">
        <v>1</v>
      </c>
      <c r="J109" s="43">
        <v>18817.900000000001</v>
      </c>
      <c r="K109" s="41">
        <f t="shared" si="25"/>
        <v>474.25338340179945</v>
      </c>
      <c r="L109" s="42" t="s">
        <v>79</v>
      </c>
      <c r="M109" s="43">
        <v>9832.2900000000009</v>
      </c>
      <c r="N109" s="41">
        <f t="shared" si="26"/>
        <v>247.79581138637568</v>
      </c>
      <c r="O109" s="44"/>
      <c r="P109" s="43">
        <v>8985.6099999999988</v>
      </c>
      <c r="Q109" s="41">
        <f t="shared" si="27"/>
        <v>226.45757201542372</v>
      </c>
      <c r="R109" s="45">
        <v>5</v>
      </c>
      <c r="S109" s="46">
        <v>1.1505534623948474E-2</v>
      </c>
      <c r="T109" s="47">
        <v>0</v>
      </c>
      <c r="U109" s="47">
        <v>2.5386998549253637E-2</v>
      </c>
      <c r="V109" s="47">
        <v>0.23639885428235879</v>
      </c>
      <c r="W109" s="47">
        <v>0.24167521349353538</v>
      </c>
      <c r="X109" s="47">
        <v>7.5300644599025383E-3</v>
      </c>
      <c r="Y109" s="267">
        <v>0.52249666540899886</v>
      </c>
      <c r="Z109" s="47">
        <v>0</v>
      </c>
      <c r="AA109" s="48">
        <v>1.0171166814575484E-3</v>
      </c>
      <c r="AB109" s="47">
        <v>0.47648621790954349</v>
      </c>
      <c r="AC109" s="280">
        <v>0.47750333459100103</v>
      </c>
    </row>
    <row r="110" spans="1:29" x14ac:dyDescent="0.25">
      <c r="A110" s="134">
        <v>7</v>
      </c>
      <c r="B110" s="171">
        <v>612</v>
      </c>
      <c r="C110" s="36" t="s">
        <v>132</v>
      </c>
      <c r="D110" s="37">
        <v>2411</v>
      </c>
      <c r="E110" s="38">
        <v>154</v>
      </c>
      <c r="F110" s="38">
        <v>0</v>
      </c>
      <c r="G110" s="38">
        <v>7167</v>
      </c>
      <c r="H110" s="92">
        <f t="shared" si="24"/>
        <v>7167</v>
      </c>
      <c r="I110" s="257"/>
      <c r="J110" s="172">
        <v>4021.6699999999996</v>
      </c>
      <c r="K110" s="41">
        <f t="shared" si="25"/>
        <v>561.13715641132967</v>
      </c>
      <c r="L110" s="42">
        <v>2</v>
      </c>
      <c r="M110" s="172">
        <v>2005.28</v>
      </c>
      <c r="N110" s="41">
        <f t="shared" si="26"/>
        <v>279.7934979768383</v>
      </c>
      <c r="O110" s="44"/>
      <c r="P110" s="172">
        <v>2016.39</v>
      </c>
      <c r="Q110" s="41">
        <f t="shared" si="27"/>
        <v>281.34365843449143</v>
      </c>
      <c r="R110" s="51"/>
      <c r="S110" s="46">
        <v>9.8193039210079415E-3</v>
      </c>
      <c r="T110" s="47">
        <v>0</v>
      </c>
      <c r="U110" s="47">
        <v>0</v>
      </c>
      <c r="V110" s="47">
        <v>0.28532425584396537</v>
      </c>
      <c r="W110" s="47">
        <v>0.19870103713134099</v>
      </c>
      <c r="X110" s="47">
        <v>4.7741361175829946E-3</v>
      </c>
      <c r="Y110" s="267">
        <v>0.49861873301389731</v>
      </c>
      <c r="Z110" s="47">
        <v>0</v>
      </c>
      <c r="AA110" s="48">
        <v>0</v>
      </c>
      <c r="AB110" s="47">
        <v>0.50138126698610286</v>
      </c>
      <c r="AC110" s="280">
        <v>0.50138126698610286</v>
      </c>
    </row>
    <row r="111" spans="1:29" x14ac:dyDescent="0.25">
      <c r="A111" s="134">
        <v>7</v>
      </c>
      <c r="B111" s="35">
        <v>555</v>
      </c>
      <c r="C111" s="36" t="s">
        <v>133</v>
      </c>
      <c r="D111" s="37">
        <v>5254</v>
      </c>
      <c r="E111" s="38">
        <v>0</v>
      </c>
      <c r="F111" s="38">
        <v>0</v>
      </c>
      <c r="G111" s="38">
        <v>9480</v>
      </c>
      <c r="H111" s="92">
        <f t="shared" si="24"/>
        <v>9480</v>
      </c>
      <c r="I111" s="257"/>
      <c r="J111" s="43">
        <v>5626.19</v>
      </c>
      <c r="K111" s="41">
        <f t="shared" si="25"/>
        <v>593.47995780590713</v>
      </c>
      <c r="L111" s="42" t="s">
        <v>77</v>
      </c>
      <c r="M111" s="43">
        <v>2756.19</v>
      </c>
      <c r="N111" s="41">
        <f t="shared" si="26"/>
        <v>290.73734177215192</v>
      </c>
      <c r="O111" s="44"/>
      <c r="P111" s="43">
        <v>2870</v>
      </c>
      <c r="Q111" s="41">
        <f t="shared" si="27"/>
        <v>302.74261603375527</v>
      </c>
      <c r="R111" s="45">
        <v>4</v>
      </c>
      <c r="S111" s="46">
        <v>9.2833693849656701E-3</v>
      </c>
      <c r="T111" s="47">
        <v>0</v>
      </c>
      <c r="U111" s="47">
        <v>4.6443507951206775E-2</v>
      </c>
      <c r="V111" s="47">
        <v>0.4341588179567345</v>
      </c>
      <c r="W111" s="47">
        <v>0</v>
      </c>
      <c r="X111" s="47">
        <v>0</v>
      </c>
      <c r="Y111" s="267">
        <v>0.48988569529290693</v>
      </c>
      <c r="Z111" s="47">
        <v>0</v>
      </c>
      <c r="AA111" s="48">
        <v>0</v>
      </c>
      <c r="AB111" s="47">
        <v>0.51011430470709307</v>
      </c>
      <c r="AC111" s="280">
        <v>0.51011430470709307</v>
      </c>
    </row>
    <row r="112" spans="1:29" x14ac:dyDescent="0.25">
      <c r="A112" s="173">
        <v>7</v>
      </c>
      <c r="B112" s="35">
        <v>166</v>
      </c>
      <c r="C112" s="36" t="s">
        <v>134</v>
      </c>
      <c r="D112" s="37">
        <v>4712</v>
      </c>
      <c r="E112" s="38">
        <v>185</v>
      </c>
      <c r="F112" s="38">
        <v>0</v>
      </c>
      <c r="G112" s="38">
        <v>13510</v>
      </c>
      <c r="H112" s="92">
        <f t="shared" si="24"/>
        <v>13510</v>
      </c>
      <c r="I112" s="257"/>
      <c r="J112" s="43">
        <v>3708.4</v>
      </c>
      <c r="K112" s="41">
        <f t="shared" si="25"/>
        <v>274.49296817172467</v>
      </c>
      <c r="L112" s="42">
        <v>6</v>
      </c>
      <c r="M112" s="43">
        <v>1755.43</v>
      </c>
      <c r="N112" s="41">
        <f t="shared" si="26"/>
        <v>129.93560325684678</v>
      </c>
      <c r="O112" s="44">
        <v>6</v>
      </c>
      <c r="P112" s="43">
        <v>1952.97</v>
      </c>
      <c r="Q112" s="41">
        <f t="shared" si="27"/>
        <v>144.55736491487787</v>
      </c>
      <c r="R112" s="45"/>
      <c r="S112" s="46">
        <v>2.0073346996009059E-2</v>
      </c>
      <c r="T112" s="47">
        <v>0</v>
      </c>
      <c r="U112" s="47">
        <v>2.5428756336964729E-3</v>
      </c>
      <c r="V112" s="47">
        <v>0.36332650199546973</v>
      </c>
      <c r="W112" s="47">
        <v>8.7423147449034622E-2</v>
      </c>
      <c r="X112" s="47">
        <v>0</v>
      </c>
      <c r="Y112" s="267">
        <v>0.47336587207420988</v>
      </c>
      <c r="Z112" s="47">
        <v>0</v>
      </c>
      <c r="AA112" s="48">
        <v>0</v>
      </c>
      <c r="AB112" s="47">
        <v>0.52663412792579012</v>
      </c>
      <c r="AC112" s="280">
        <v>0.52663412792579012</v>
      </c>
    </row>
    <row r="113" spans="1:29" x14ac:dyDescent="0.25">
      <c r="A113" s="49">
        <v>7</v>
      </c>
      <c r="B113" s="35">
        <v>558</v>
      </c>
      <c r="C113" s="36" t="s">
        <v>135</v>
      </c>
      <c r="D113" s="37">
        <v>2402</v>
      </c>
      <c r="E113" s="38">
        <v>0</v>
      </c>
      <c r="F113" s="38">
        <v>0</v>
      </c>
      <c r="G113" s="38">
        <v>5890</v>
      </c>
      <c r="H113" s="92">
        <f t="shared" si="24"/>
        <v>5890</v>
      </c>
      <c r="I113" s="257"/>
      <c r="J113" s="43">
        <v>1143.32</v>
      </c>
      <c r="K113" s="41">
        <f t="shared" si="25"/>
        <v>194.11205432937183</v>
      </c>
      <c r="L113" s="42"/>
      <c r="M113" s="43">
        <v>499.48</v>
      </c>
      <c r="N113" s="41">
        <f t="shared" si="26"/>
        <v>84.801358234295421</v>
      </c>
      <c r="O113" s="44"/>
      <c r="P113" s="43">
        <v>643.84</v>
      </c>
      <c r="Q113" s="41">
        <f t="shared" si="27"/>
        <v>109.31069609507639</v>
      </c>
      <c r="R113" s="105"/>
      <c r="S113" s="46">
        <v>2.838225518664941E-2</v>
      </c>
      <c r="T113" s="47">
        <v>0</v>
      </c>
      <c r="U113" s="47">
        <v>1.3661966903404122E-2</v>
      </c>
      <c r="V113" s="47">
        <v>0.33229542035475634</v>
      </c>
      <c r="W113" s="47">
        <v>6.2528425987475073E-2</v>
      </c>
      <c r="X113" s="47">
        <v>0</v>
      </c>
      <c r="Y113" s="267">
        <v>0.43686806843228498</v>
      </c>
      <c r="Z113" s="47">
        <v>0</v>
      </c>
      <c r="AA113" s="48">
        <v>0</v>
      </c>
      <c r="AB113" s="47">
        <v>0.56313193156771513</v>
      </c>
      <c r="AC113" s="280">
        <v>0.56313193156771513</v>
      </c>
    </row>
    <row r="114" spans="1:29" x14ac:dyDescent="0.25">
      <c r="A114" s="49">
        <v>7</v>
      </c>
      <c r="B114" s="35">
        <v>162</v>
      </c>
      <c r="C114" s="36" t="s">
        <v>136</v>
      </c>
      <c r="D114" s="37">
        <v>6987</v>
      </c>
      <c r="E114" s="38">
        <v>0</v>
      </c>
      <c r="F114" s="38">
        <v>2575</v>
      </c>
      <c r="G114" s="38">
        <v>6825</v>
      </c>
      <c r="H114" s="92">
        <f t="shared" si="24"/>
        <v>7897.916666666667</v>
      </c>
      <c r="I114" s="257">
        <v>1</v>
      </c>
      <c r="J114" s="43">
        <v>3432.09</v>
      </c>
      <c r="K114" s="41">
        <f t="shared" si="25"/>
        <v>434.55637035083089</v>
      </c>
      <c r="L114" s="42"/>
      <c r="M114" s="43">
        <v>1440.45</v>
      </c>
      <c r="N114" s="41">
        <f t="shared" si="26"/>
        <v>182.38353996307043</v>
      </c>
      <c r="O114" s="50"/>
      <c r="P114" s="43">
        <v>1991.6399999999999</v>
      </c>
      <c r="Q114" s="41">
        <f t="shared" si="27"/>
        <v>252.17283038776046</v>
      </c>
      <c r="R114" s="51"/>
      <c r="S114" s="46">
        <v>1.0958337339638529E-2</v>
      </c>
      <c r="T114" s="47">
        <v>0</v>
      </c>
      <c r="U114" s="47">
        <v>2.6045354288494766E-2</v>
      </c>
      <c r="V114" s="47">
        <v>0.29496312742381464</v>
      </c>
      <c r="W114" s="47">
        <v>8.3223342045226079E-2</v>
      </c>
      <c r="X114" s="47">
        <v>4.5103712315236492E-3</v>
      </c>
      <c r="Y114" s="267">
        <v>0.41970053232869764</v>
      </c>
      <c r="Z114" s="47">
        <v>0</v>
      </c>
      <c r="AA114" s="48">
        <v>1.6316588434452477E-4</v>
      </c>
      <c r="AB114" s="47">
        <v>0.58013630178695774</v>
      </c>
      <c r="AC114" s="280">
        <v>0.58029946767130225</v>
      </c>
    </row>
    <row r="115" spans="1:29" x14ac:dyDescent="0.25">
      <c r="A115" s="49">
        <v>7</v>
      </c>
      <c r="B115" s="35">
        <v>958</v>
      </c>
      <c r="C115" s="114" t="s">
        <v>137</v>
      </c>
      <c r="D115" s="37">
        <v>1894</v>
      </c>
      <c r="E115" s="38">
        <v>10</v>
      </c>
      <c r="F115" s="38">
        <v>0</v>
      </c>
      <c r="G115" s="38">
        <v>4216</v>
      </c>
      <c r="H115" s="92">
        <f t="shared" si="24"/>
        <v>4216</v>
      </c>
      <c r="I115" s="257"/>
      <c r="J115" s="43">
        <v>2056.0100000000002</v>
      </c>
      <c r="K115" s="41">
        <f t="shared" si="25"/>
        <v>487.66840607210634</v>
      </c>
      <c r="L115" s="42" t="s">
        <v>141</v>
      </c>
      <c r="M115" s="43">
        <v>861.53</v>
      </c>
      <c r="N115" s="41">
        <f t="shared" si="26"/>
        <v>204.3477229601518</v>
      </c>
      <c r="O115" s="42">
        <v>6</v>
      </c>
      <c r="P115" s="43">
        <v>1194.48</v>
      </c>
      <c r="Q115" s="41">
        <f t="shared" si="27"/>
        <v>283.32068311195445</v>
      </c>
      <c r="R115" s="113" t="s">
        <v>112</v>
      </c>
      <c r="S115" s="46">
        <v>1.1298583178097382E-2</v>
      </c>
      <c r="T115" s="47">
        <v>0</v>
      </c>
      <c r="U115" s="47">
        <v>0</v>
      </c>
      <c r="V115" s="47">
        <v>0.37893298184347352</v>
      </c>
      <c r="W115" s="47">
        <v>7.8744753186998119E-3</v>
      </c>
      <c r="X115" s="47">
        <v>2.0924022743080042E-2</v>
      </c>
      <c r="Y115" s="267">
        <v>0.41903006308335078</v>
      </c>
      <c r="Z115" s="47">
        <v>0</v>
      </c>
      <c r="AA115" s="48">
        <v>2.3248914158977823E-3</v>
      </c>
      <c r="AB115" s="47">
        <v>0.57864504550075146</v>
      </c>
      <c r="AC115" s="280">
        <v>0.58096993691664922</v>
      </c>
    </row>
    <row r="116" spans="1:29" x14ac:dyDescent="0.25">
      <c r="A116" s="49">
        <v>7</v>
      </c>
      <c r="B116" s="35">
        <v>294</v>
      </c>
      <c r="C116" s="36" t="s">
        <v>138</v>
      </c>
      <c r="D116" s="37">
        <v>5236</v>
      </c>
      <c r="E116" s="38">
        <v>16</v>
      </c>
      <c r="F116" s="38">
        <v>0</v>
      </c>
      <c r="G116" s="38">
        <v>14470</v>
      </c>
      <c r="H116" s="92">
        <f t="shared" si="24"/>
        <v>14470</v>
      </c>
      <c r="I116" s="257"/>
      <c r="J116" s="43">
        <v>7331.81</v>
      </c>
      <c r="K116" s="41">
        <f t="shared" si="25"/>
        <v>506.69039391845195</v>
      </c>
      <c r="L116" s="50" t="s">
        <v>77</v>
      </c>
      <c r="M116" s="43">
        <v>3035.71</v>
      </c>
      <c r="N116" s="41">
        <f t="shared" si="26"/>
        <v>209.79336558396682</v>
      </c>
      <c r="O116" s="44"/>
      <c r="P116" s="43">
        <v>4296.1000000000004</v>
      </c>
      <c r="Q116" s="41">
        <f t="shared" si="27"/>
        <v>296.89702833448513</v>
      </c>
      <c r="R116" s="45">
        <v>4</v>
      </c>
      <c r="S116" s="46">
        <v>1.0874531664077492E-2</v>
      </c>
      <c r="T116" s="52">
        <v>0</v>
      </c>
      <c r="U116" s="52">
        <v>5.450223069064801E-2</v>
      </c>
      <c r="V116" s="52">
        <v>0.18172593125026426</v>
      </c>
      <c r="W116" s="52">
        <v>0.16694376968306598</v>
      </c>
      <c r="X116" s="52">
        <v>0</v>
      </c>
      <c r="Y116" s="267">
        <v>0.41404646328805572</v>
      </c>
      <c r="Z116" s="52">
        <v>0</v>
      </c>
      <c r="AA116" s="48">
        <v>0</v>
      </c>
      <c r="AB116" s="52">
        <v>0.58595353671194428</v>
      </c>
      <c r="AC116" s="280">
        <v>0.58595353671194428</v>
      </c>
    </row>
    <row r="117" spans="1:29" x14ac:dyDescent="0.25">
      <c r="A117" s="134">
        <v>7</v>
      </c>
      <c r="B117" s="35">
        <v>212</v>
      </c>
      <c r="C117" s="36" t="s">
        <v>139</v>
      </c>
      <c r="D117" s="37">
        <v>5156</v>
      </c>
      <c r="E117" s="38">
        <v>0</v>
      </c>
      <c r="F117" s="38">
        <v>772</v>
      </c>
      <c r="G117" s="38">
        <v>11590</v>
      </c>
      <c r="H117" s="92">
        <f t="shared" si="24"/>
        <v>11911.666666666666</v>
      </c>
      <c r="I117" s="257">
        <v>1</v>
      </c>
      <c r="J117" s="43">
        <v>2185.96</v>
      </c>
      <c r="K117" s="41">
        <f t="shared" si="25"/>
        <v>183.51420176297748</v>
      </c>
      <c r="L117" s="42"/>
      <c r="M117" s="43">
        <v>900.33</v>
      </c>
      <c r="N117" s="41">
        <f t="shared" si="26"/>
        <v>75.583881348817684</v>
      </c>
      <c r="O117" s="44"/>
      <c r="P117" s="43">
        <v>1285.6300000000001</v>
      </c>
      <c r="Q117" s="41">
        <f t="shared" si="27"/>
        <v>107.93032041415979</v>
      </c>
      <c r="R117" s="45"/>
      <c r="S117" s="46">
        <v>2.9213709308496039E-2</v>
      </c>
      <c r="T117" s="47">
        <v>0</v>
      </c>
      <c r="U117" s="47">
        <v>8.3441600029277752E-2</v>
      </c>
      <c r="V117" s="47">
        <v>0.29921407528042598</v>
      </c>
      <c r="W117" s="47">
        <v>0</v>
      </c>
      <c r="X117" s="47">
        <v>0</v>
      </c>
      <c r="Y117" s="267">
        <v>0.41186938461819977</v>
      </c>
      <c r="Z117" s="47">
        <v>0</v>
      </c>
      <c r="AA117" s="48">
        <v>2.5846767552928692E-3</v>
      </c>
      <c r="AB117" s="47">
        <v>0.58554593862650739</v>
      </c>
      <c r="AC117" s="280">
        <v>0.58813061538180023</v>
      </c>
    </row>
    <row r="118" spans="1:29" x14ac:dyDescent="0.25">
      <c r="A118" s="49">
        <v>7</v>
      </c>
      <c r="B118" s="35">
        <v>369</v>
      </c>
      <c r="C118" s="36" t="s">
        <v>140</v>
      </c>
      <c r="D118" s="37">
        <v>4484</v>
      </c>
      <c r="E118" s="38">
        <v>68</v>
      </c>
      <c r="F118" s="38">
        <v>3182</v>
      </c>
      <c r="G118" s="38">
        <v>3259</v>
      </c>
      <c r="H118" s="92">
        <f t="shared" si="24"/>
        <v>4584.8333333333339</v>
      </c>
      <c r="I118" s="263">
        <v>1</v>
      </c>
      <c r="J118" s="43">
        <v>2150.04</v>
      </c>
      <c r="K118" s="41">
        <f t="shared" si="25"/>
        <v>468.94616307390305</v>
      </c>
      <c r="L118" s="42" t="s">
        <v>141</v>
      </c>
      <c r="M118" s="43">
        <v>877.02</v>
      </c>
      <c r="N118" s="41">
        <f t="shared" si="26"/>
        <v>191.2872150932422</v>
      </c>
      <c r="O118" s="44">
        <v>6</v>
      </c>
      <c r="P118" s="43">
        <v>1273.02</v>
      </c>
      <c r="Q118" s="41">
        <f t="shared" si="27"/>
        <v>277.65894798066086</v>
      </c>
      <c r="R118" s="113">
        <v>4</v>
      </c>
      <c r="S118" s="46">
        <v>8.3533329612472326E-3</v>
      </c>
      <c r="T118" s="47">
        <v>0</v>
      </c>
      <c r="U118" s="47">
        <v>6.5319714982046848E-2</v>
      </c>
      <c r="V118" s="47">
        <v>0.32917992223400494</v>
      </c>
      <c r="W118" s="47">
        <v>2.9627355770125209E-3</v>
      </c>
      <c r="X118" s="47">
        <v>2.0929843165708546E-3</v>
      </c>
      <c r="Y118" s="267">
        <v>0.40790869007088243</v>
      </c>
      <c r="Z118" s="47">
        <v>0</v>
      </c>
      <c r="AA118" s="48">
        <v>2.0883332403118082E-3</v>
      </c>
      <c r="AB118" s="47">
        <v>0.59000297668880575</v>
      </c>
      <c r="AC118" s="280">
        <v>0.59209130992911752</v>
      </c>
    </row>
    <row r="119" spans="1:29" x14ac:dyDescent="0.25">
      <c r="A119" s="49">
        <v>7</v>
      </c>
      <c r="B119" s="35">
        <v>736</v>
      </c>
      <c r="C119" s="36" t="s">
        <v>142</v>
      </c>
      <c r="D119" s="37">
        <v>1340</v>
      </c>
      <c r="E119" s="38">
        <v>23</v>
      </c>
      <c r="F119" s="38">
        <v>0</v>
      </c>
      <c r="G119" s="38">
        <v>2790</v>
      </c>
      <c r="H119" s="92">
        <f t="shared" si="24"/>
        <v>2790</v>
      </c>
      <c r="I119" s="257"/>
      <c r="J119" s="43">
        <v>1245.56</v>
      </c>
      <c r="K119" s="41">
        <f t="shared" si="25"/>
        <v>446.43727598566306</v>
      </c>
      <c r="L119" s="42" t="s">
        <v>112</v>
      </c>
      <c r="M119" s="43">
        <v>505.27000000000004</v>
      </c>
      <c r="N119" s="41">
        <f t="shared" si="26"/>
        <v>181.10035842293908</v>
      </c>
      <c r="O119" s="42">
        <v>6</v>
      </c>
      <c r="P119" s="43">
        <v>740.29</v>
      </c>
      <c r="Q119" s="41">
        <f t="shared" si="27"/>
        <v>265.33691756272401</v>
      </c>
      <c r="R119" s="45">
        <v>4</v>
      </c>
      <c r="S119" s="46">
        <v>1.2339831079996146E-2</v>
      </c>
      <c r="T119" s="47">
        <v>0</v>
      </c>
      <c r="U119" s="47">
        <v>0</v>
      </c>
      <c r="V119" s="47">
        <v>0.37257137351873859</v>
      </c>
      <c r="W119" s="47">
        <v>1.258871511609236E-2</v>
      </c>
      <c r="X119" s="47">
        <v>8.1569735701210698E-3</v>
      </c>
      <c r="Y119" s="267">
        <v>0.40565689328494819</v>
      </c>
      <c r="Z119" s="47">
        <v>0</v>
      </c>
      <c r="AA119" s="48">
        <v>9.0722245415716626E-4</v>
      </c>
      <c r="AB119" s="47">
        <v>0.59343588426089466</v>
      </c>
      <c r="AC119" s="280">
        <v>0.59434310671505186</v>
      </c>
    </row>
    <row r="120" spans="1:29" x14ac:dyDescent="0.25">
      <c r="A120" s="49">
        <v>7</v>
      </c>
      <c r="B120" s="35">
        <v>389</v>
      </c>
      <c r="C120" s="36" t="s">
        <v>143</v>
      </c>
      <c r="D120" s="37">
        <v>6695</v>
      </c>
      <c r="E120" s="38">
        <v>0</v>
      </c>
      <c r="F120" s="38">
        <v>0</v>
      </c>
      <c r="G120" s="38">
        <v>15400</v>
      </c>
      <c r="H120" s="92">
        <f t="shared" si="24"/>
        <v>15400</v>
      </c>
      <c r="I120" s="257"/>
      <c r="J120" s="43">
        <v>4088.79</v>
      </c>
      <c r="K120" s="41">
        <f t="shared" si="25"/>
        <v>265.50584415584416</v>
      </c>
      <c r="L120" s="42"/>
      <c r="M120" s="43">
        <v>1600.5</v>
      </c>
      <c r="N120" s="41">
        <f t="shared" si="26"/>
        <v>103.92857142857143</v>
      </c>
      <c r="O120" s="44"/>
      <c r="P120" s="43">
        <v>2488.29</v>
      </c>
      <c r="Q120" s="41">
        <f t="shared" si="27"/>
        <v>161.57727272727271</v>
      </c>
      <c r="R120" s="45"/>
      <c r="S120" s="46">
        <v>2.0751860574888901E-2</v>
      </c>
      <c r="T120" s="47">
        <v>0</v>
      </c>
      <c r="U120" s="47">
        <v>2.4146507891087583E-2</v>
      </c>
      <c r="V120" s="47">
        <v>0.25614423827097993</v>
      </c>
      <c r="W120" s="47">
        <v>9.0393490494742948E-2</v>
      </c>
      <c r="X120" s="47">
        <v>0</v>
      </c>
      <c r="Y120" s="267">
        <v>0.39143609723169936</v>
      </c>
      <c r="Z120" s="47">
        <v>0</v>
      </c>
      <c r="AA120" s="48">
        <v>6.5202663868772917E-3</v>
      </c>
      <c r="AB120" s="47">
        <v>0.60204363638142344</v>
      </c>
      <c r="AC120" s="280">
        <v>0.60856390276830075</v>
      </c>
    </row>
    <row r="121" spans="1:29" x14ac:dyDescent="0.25">
      <c r="A121" s="173">
        <v>7</v>
      </c>
      <c r="B121" s="35">
        <v>516</v>
      </c>
      <c r="C121" s="174" t="s">
        <v>144</v>
      </c>
      <c r="D121" s="37">
        <v>3210</v>
      </c>
      <c r="E121" s="38">
        <v>3</v>
      </c>
      <c r="F121" s="38">
        <v>1081</v>
      </c>
      <c r="G121" s="38">
        <v>5180</v>
      </c>
      <c r="H121" s="92">
        <f t="shared" si="24"/>
        <v>5630.416666666667</v>
      </c>
      <c r="I121" s="257">
        <v>1</v>
      </c>
      <c r="J121" s="43">
        <v>2359.7599999999998</v>
      </c>
      <c r="K121" s="41">
        <f t="shared" si="25"/>
        <v>419.10930215348174</v>
      </c>
      <c r="L121" s="50">
        <v>6</v>
      </c>
      <c r="M121" s="43">
        <v>887.46</v>
      </c>
      <c r="N121" s="41">
        <f t="shared" si="26"/>
        <v>157.61888551764966</v>
      </c>
      <c r="O121" s="44">
        <v>6</v>
      </c>
      <c r="P121" s="43">
        <v>1472.3</v>
      </c>
      <c r="Q121" s="41">
        <f t="shared" si="27"/>
        <v>261.49041663583216</v>
      </c>
      <c r="R121" s="51"/>
      <c r="S121" s="46">
        <v>1.2094450283079636E-2</v>
      </c>
      <c r="T121" s="47">
        <v>1.5552429060582434E-2</v>
      </c>
      <c r="U121" s="47">
        <v>9.5170695324948318E-2</v>
      </c>
      <c r="V121" s="47">
        <v>0.24261365562599588</v>
      </c>
      <c r="W121" s="47">
        <v>1.1696104688612402E-3</v>
      </c>
      <c r="X121" s="47">
        <v>9.4797776045021549E-3</v>
      </c>
      <c r="Y121" s="267">
        <v>0.37608061836796963</v>
      </c>
      <c r="Z121" s="47">
        <v>0</v>
      </c>
      <c r="AA121" s="48">
        <v>2.6740007458385599E-3</v>
      </c>
      <c r="AB121" s="47">
        <v>0.62124538088619186</v>
      </c>
      <c r="AC121" s="280">
        <v>0.62391938163203042</v>
      </c>
    </row>
    <row r="122" spans="1:29" x14ac:dyDescent="0.25">
      <c r="A122" s="173">
        <v>7</v>
      </c>
      <c r="B122" s="35">
        <v>280</v>
      </c>
      <c r="C122" s="36" t="s">
        <v>145</v>
      </c>
      <c r="D122" s="37">
        <v>913</v>
      </c>
      <c r="E122" s="38">
        <v>0</v>
      </c>
      <c r="F122" s="38">
        <v>0</v>
      </c>
      <c r="G122" s="38">
        <v>2262</v>
      </c>
      <c r="H122" s="92">
        <f t="shared" si="24"/>
        <v>2262</v>
      </c>
      <c r="I122" s="257"/>
      <c r="J122" s="43">
        <v>766.55</v>
      </c>
      <c r="K122" s="41">
        <f t="shared" si="25"/>
        <v>338.88152077807251</v>
      </c>
      <c r="L122" s="50"/>
      <c r="M122" s="43">
        <v>276.92</v>
      </c>
      <c r="N122" s="41">
        <f t="shared" si="26"/>
        <v>122.42263483642795</v>
      </c>
      <c r="O122" s="44"/>
      <c r="P122" s="43">
        <v>489.63000000000005</v>
      </c>
      <c r="Q122" s="41">
        <f t="shared" si="27"/>
        <v>216.45888594164458</v>
      </c>
      <c r="R122" s="51"/>
      <c r="S122" s="46">
        <v>1.6254647446350533E-2</v>
      </c>
      <c r="T122" s="47">
        <v>0</v>
      </c>
      <c r="U122" s="47">
        <v>3.6527297632248388E-3</v>
      </c>
      <c r="V122" s="47">
        <v>0.26011349553192875</v>
      </c>
      <c r="W122" s="47">
        <v>7.6446415758919847E-2</v>
      </c>
      <c r="X122" s="47">
        <v>4.7876850825125565E-3</v>
      </c>
      <c r="Y122" s="267">
        <v>0.36125497358293651</v>
      </c>
      <c r="Z122" s="47">
        <v>0</v>
      </c>
      <c r="AA122" s="48">
        <v>9.3927336768638711E-4</v>
      </c>
      <c r="AB122" s="47">
        <v>0.63780575304937714</v>
      </c>
      <c r="AC122" s="280">
        <v>0.63874502641706354</v>
      </c>
    </row>
    <row r="123" spans="1:29" x14ac:dyDescent="0.25">
      <c r="A123" s="49">
        <v>7</v>
      </c>
      <c r="B123" s="35">
        <v>285</v>
      </c>
      <c r="C123" s="36" t="s">
        <v>146</v>
      </c>
      <c r="D123" s="37">
        <v>1637</v>
      </c>
      <c r="E123" s="38">
        <v>0</v>
      </c>
      <c r="F123" s="38">
        <v>0</v>
      </c>
      <c r="G123" s="38">
        <v>3402</v>
      </c>
      <c r="H123" s="92">
        <f t="shared" si="24"/>
        <v>3402</v>
      </c>
      <c r="I123" s="257"/>
      <c r="J123" s="43">
        <v>1545.98</v>
      </c>
      <c r="K123" s="41">
        <f t="shared" si="25"/>
        <v>454.43268665490888</v>
      </c>
      <c r="L123" s="42" t="s">
        <v>77</v>
      </c>
      <c r="M123" s="43">
        <v>545.91</v>
      </c>
      <c r="N123" s="41">
        <f t="shared" si="26"/>
        <v>160.46737213403881</v>
      </c>
      <c r="O123" s="44"/>
      <c r="P123" s="43">
        <v>1000.07</v>
      </c>
      <c r="Q123" s="41">
        <f t="shared" si="27"/>
        <v>293.96531452087009</v>
      </c>
      <c r="R123" s="105">
        <v>4</v>
      </c>
      <c r="S123" s="46">
        <v>1.2128229343199782E-2</v>
      </c>
      <c r="T123" s="47">
        <v>0</v>
      </c>
      <c r="U123" s="47">
        <v>0</v>
      </c>
      <c r="V123" s="47">
        <v>0.24399410082924744</v>
      </c>
      <c r="W123" s="47">
        <v>9.0751497432049577E-2</v>
      </c>
      <c r="X123" s="47">
        <v>6.2419953686334885E-3</v>
      </c>
      <c r="Y123" s="267">
        <v>0.35311582297313032</v>
      </c>
      <c r="Z123" s="47">
        <v>0</v>
      </c>
      <c r="AA123" s="48">
        <v>0</v>
      </c>
      <c r="AB123" s="47">
        <v>0.64688417702686973</v>
      </c>
      <c r="AC123" s="280">
        <v>0.64688417702686973</v>
      </c>
    </row>
    <row r="124" spans="1:29" x14ac:dyDescent="0.25">
      <c r="A124" s="49">
        <v>7</v>
      </c>
      <c r="B124" s="35">
        <v>604</v>
      </c>
      <c r="C124" s="36" t="s">
        <v>147</v>
      </c>
      <c r="D124" s="37">
        <v>5051</v>
      </c>
      <c r="E124" s="38">
        <v>475</v>
      </c>
      <c r="F124" s="38">
        <v>0</v>
      </c>
      <c r="G124" s="38">
        <v>12193</v>
      </c>
      <c r="H124" s="92">
        <f t="shared" si="24"/>
        <v>12193</v>
      </c>
      <c r="I124" s="257"/>
      <c r="J124" s="43">
        <v>5283.5</v>
      </c>
      <c r="K124" s="41">
        <f t="shared" si="25"/>
        <v>433.32239809726894</v>
      </c>
      <c r="L124" s="42" t="s">
        <v>148</v>
      </c>
      <c r="M124" s="43">
        <v>1861.27</v>
      </c>
      <c r="N124" s="41">
        <f t="shared" si="26"/>
        <v>152.65070122201263</v>
      </c>
      <c r="O124" s="44" t="s">
        <v>149</v>
      </c>
      <c r="P124" s="43">
        <v>3422.23</v>
      </c>
      <c r="Q124" s="41">
        <f t="shared" si="27"/>
        <v>280.67169687525632</v>
      </c>
      <c r="R124" s="45" t="s">
        <v>148</v>
      </c>
      <c r="S124" s="46">
        <v>1.2715056307372009E-2</v>
      </c>
      <c r="T124" s="47">
        <v>0</v>
      </c>
      <c r="U124" s="47">
        <v>8.9276048074193246E-2</v>
      </c>
      <c r="V124" s="47">
        <v>0.19927320904703319</v>
      </c>
      <c r="W124" s="47">
        <v>4.9764360745717801E-2</v>
      </c>
      <c r="X124" s="47">
        <v>1.2510646351850099E-3</v>
      </c>
      <c r="Y124" s="267">
        <v>0.35227973880950125</v>
      </c>
      <c r="Z124" s="47">
        <v>0</v>
      </c>
      <c r="AA124" s="48">
        <v>0</v>
      </c>
      <c r="AB124" s="47">
        <v>0.64772026119049875</v>
      </c>
      <c r="AC124" s="280">
        <v>0.64772026119049875</v>
      </c>
    </row>
    <row r="125" spans="1:29" x14ac:dyDescent="0.25">
      <c r="A125" s="49">
        <v>7</v>
      </c>
      <c r="B125" s="35">
        <v>547</v>
      </c>
      <c r="C125" s="36" t="s">
        <v>150</v>
      </c>
      <c r="D125" s="37">
        <v>1766</v>
      </c>
      <c r="E125" s="38">
        <v>6</v>
      </c>
      <c r="F125" s="38">
        <v>180</v>
      </c>
      <c r="G125" s="38">
        <v>2700</v>
      </c>
      <c r="H125" s="92">
        <f t="shared" si="24"/>
        <v>2775</v>
      </c>
      <c r="I125" s="257">
        <v>1</v>
      </c>
      <c r="J125" s="43">
        <v>1139.3600000000001</v>
      </c>
      <c r="K125" s="41">
        <f t="shared" si="25"/>
        <v>410.58018018018026</v>
      </c>
      <c r="L125" s="42" t="s">
        <v>112</v>
      </c>
      <c r="M125" s="43">
        <v>400.09</v>
      </c>
      <c r="N125" s="41">
        <f t="shared" si="26"/>
        <v>144.17657657657657</v>
      </c>
      <c r="O125" s="44">
        <v>6</v>
      </c>
      <c r="P125" s="43">
        <v>739.27</v>
      </c>
      <c r="Q125" s="41">
        <f t="shared" si="27"/>
        <v>266.40360360360359</v>
      </c>
      <c r="R125" s="113">
        <v>4</v>
      </c>
      <c r="S125" s="46">
        <v>1.3059963488274118E-2</v>
      </c>
      <c r="T125" s="47">
        <v>0</v>
      </c>
      <c r="U125" s="47">
        <v>4.5113045920516775E-3</v>
      </c>
      <c r="V125" s="47">
        <v>0.32326920376351631</v>
      </c>
      <c r="W125" s="47">
        <v>7.995716893694705E-3</v>
      </c>
      <c r="X125" s="47">
        <v>2.3170902963066983E-3</v>
      </c>
      <c r="Y125" s="267">
        <v>0.35115327903384352</v>
      </c>
      <c r="Z125" s="47">
        <v>0</v>
      </c>
      <c r="AA125" s="48">
        <v>-8.7768571829799177E-6</v>
      </c>
      <c r="AB125" s="47">
        <v>0.64885549782333929</v>
      </c>
      <c r="AC125" s="280">
        <v>0.64884672096615625</v>
      </c>
    </row>
    <row r="126" spans="1:29" x14ac:dyDescent="0.25">
      <c r="A126" s="173">
        <v>7</v>
      </c>
      <c r="B126" s="35">
        <v>567</v>
      </c>
      <c r="C126" s="36" t="s">
        <v>151</v>
      </c>
      <c r="D126" s="37">
        <v>2937</v>
      </c>
      <c r="E126" s="38">
        <v>48</v>
      </c>
      <c r="F126" s="38">
        <v>775</v>
      </c>
      <c r="G126" s="38">
        <v>4385</v>
      </c>
      <c r="H126" s="92">
        <f t="shared" si="24"/>
        <v>4707.916666666667</v>
      </c>
      <c r="I126" s="257">
        <v>1</v>
      </c>
      <c r="J126" s="43">
        <v>2059.92</v>
      </c>
      <c r="K126" s="41">
        <f t="shared" si="25"/>
        <v>437.54385343835736</v>
      </c>
      <c r="L126" s="42">
        <v>6</v>
      </c>
      <c r="M126" s="43">
        <v>721.48</v>
      </c>
      <c r="N126" s="41">
        <f t="shared" si="26"/>
        <v>153.24825205770421</v>
      </c>
      <c r="O126" s="44">
        <v>6</v>
      </c>
      <c r="P126" s="43">
        <v>1338.44</v>
      </c>
      <c r="Q126" s="41">
        <f t="shared" si="27"/>
        <v>284.29560138065312</v>
      </c>
      <c r="R126" s="113">
        <v>6</v>
      </c>
      <c r="S126" s="46">
        <v>1.1728610819837663E-2</v>
      </c>
      <c r="T126" s="123">
        <v>2.4272787292710395E-2</v>
      </c>
      <c r="U126" s="123">
        <v>2.3932968270612448E-2</v>
      </c>
      <c r="V126" s="123">
        <v>0.26541321993087108</v>
      </c>
      <c r="W126" s="123">
        <v>2.1122179502116586E-2</v>
      </c>
      <c r="X126" s="123">
        <v>3.7768457027457375E-3</v>
      </c>
      <c r="Y126" s="267">
        <v>0.35024661151889391</v>
      </c>
      <c r="Z126" s="123">
        <v>0</v>
      </c>
      <c r="AA126" s="48">
        <v>1.2087848071769779E-3</v>
      </c>
      <c r="AB126" s="123">
        <v>0.64854460367392908</v>
      </c>
      <c r="AC126" s="280">
        <v>0.64975338848110609</v>
      </c>
    </row>
    <row r="127" spans="1:29" x14ac:dyDescent="0.25">
      <c r="A127" s="173">
        <v>7</v>
      </c>
      <c r="B127" s="35">
        <v>282</v>
      </c>
      <c r="C127" s="36" t="s">
        <v>152</v>
      </c>
      <c r="D127" s="37">
        <v>1407</v>
      </c>
      <c r="E127" s="38">
        <v>1</v>
      </c>
      <c r="F127" s="38">
        <v>140</v>
      </c>
      <c r="G127" s="38">
        <v>3099</v>
      </c>
      <c r="H127" s="92">
        <f t="shared" si="24"/>
        <v>3157.3333333333335</v>
      </c>
      <c r="I127" s="257">
        <v>1</v>
      </c>
      <c r="J127" s="43">
        <v>1151.71</v>
      </c>
      <c r="K127" s="41">
        <f t="shared" si="25"/>
        <v>364.77301520270271</v>
      </c>
      <c r="L127" s="42"/>
      <c r="M127" s="43">
        <v>400.84</v>
      </c>
      <c r="N127" s="41">
        <f t="shared" si="26"/>
        <v>126.95523648648648</v>
      </c>
      <c r="O127" s="44"/>
      <c r="P127" s="43">
        <v>750.87</v>
      </c>
      <c r="Q127" s="41">
        <f t="shared" si="27"/>
        <v>237.8177787162162</v>
      </c>
      <c r="R127" s="113"/>
      <c r="S127" s="46">
        <v>1.4830122166170301E-2</v>
      </c>
      <c r="T127" s="47">
        <v>0</v>
      </c>
      <c r="U127" s="47">
        <v>2.5006294987453435E-3</v>
      </c>
      <c r="V127" s="47">
        <v>0.24573894469962054</v>
      </c>
      <c r="W127" s="47">
        <v>8.4969306509451156E-2</v>
      </c>
      <c r="X127" s="47">
        <v>0</v>
      </c>
      <c r="Y127" s="267">
        <v>0.34803900287398737</v>
      </c>
      <c r="Z127" s="47">
        <v>0</v>
      </c>
      <c r="AA127" s="48">
        <v>1.9536167958947998E-3</v>
      </c>
      <c r="AB127" s="47">
        <v>0.65000738033011785</v>
      </c>
      <c r="AC127" s="280">
        <v>0.65196099712601263</v>
      </c>
    </row>
    <row r="128" spans="1:29" x14ac:dyDescent="0.25">
      <c r="A128" s="49">
        <v>7</v>
      </c>
      <c r="B128" s="35">
        <v>204</v>
      </c>
      <c r="C128" s="36" t="s">
        <v>153</v>
      </c>
      <c r="D128" s="37">
        <v>5754</v>
      </c>
      <c r="E128" s="38">
        <v>3</v>
      </c>
      <c r="F128" s="38">
        <v>1694</v>
      </c>
      <c r="G128" s="38">
        <v>8743</v>
      </c>
      <c r="H128" s="92">
        <f t="shared" si="24"/>
        <v>9448.8333333333339</v>
      </c>
      <c r="I128" s="257">
        <v>1</v>
      </c>
      <c r="J128" s="43">
        <v>3830.56</v>
      </c>
      <c r="K128" s="41">
        <f t="shared" si="25"/>
        <v>405.40031397174249</v>
      </c>
      <c r="L128" s="42">
        <v>4</v>
      </c>
      <c r="M128" s="43">
        <v>1321.54</v>
      </c>
      <c r="N128" s="41">
        <f t="shared" si="26"/>
        <v>139.8627696541019</v>
      </c>
      <c r="O128" s="44"/>
      <c r="P128" s="43">
        <v>2509.02</v>
      </c>
      <c r="Q128" s="41">
        <f t="shared" si="27"/>
        <v>265.5375443176406</v>
      </c>
      <c r="R128" s="113">
        <v>4</v>
      </c>
      <c r="S128" s="46">
        <v>1.2575184829372208E-2</v>
      </c>
      <c r="T128" s="47">
        <v>0</v>
      </c>
      <c r="U128" s="47">
        <v>0.10536318449521742</v>
      </c>
      <c r="V128" s="47">
        <v>0.22475303872018712</v>
      </c>
      <c r="W128" s="47">
        <v>0</v>
      </c>
      <c r="X128" s="47">
        <v>2.3077565682302326E-3</v>
      </c>
      <c r="Y128" s="267">
        <v>0.344999164613007</v>
      </c>
      <c r="Z128" s="47">
        <v>0</v>
      </c>
      <c r="AA128" s="48">
        <v>9.6591621068459964E-5</v>
      </c>
      <c r="AB128" s="48">
        <v>0.6549042437659246</v>
      </c>
      <c r="AC128" s="280">
        <v>0.65500083538699305</v>
      </c>
    </row>
    <row r="129" spans="1:29" x14ac:dyDescent="0.25">
      <c r="A129" s="173">
        <v>7</v>
      </c>
      <c r="B129" s="35">
        <v>757</v>
      </c>
      <c r="C129" s="36" t="s">
        <v>154</v>
      </c>
      <c r="D129" s="37">
        <v>3494</v>
      </c>
      <c r="E129" s="38">
        <v>2</v>
      </c>
      <c r="F129" s="38">
        <v>519</v>
      </c>
      <c r="G129" s="38">
        <v>6775</v>
      </c>
      <c r="H129" s="92">
        <f t="shared" si="24"/>
        <v>6991.25</v>
      </c>
      <c r="I129" s="257">
        <v>1</v>
      </c>
      <c r="J129" s="43">
        <v>3197.02</v>
      </c>
      <c r="K129" s="41">
        <f t="shared" si="25"/>
        <v>457.28875379939211</v>
      </c>
      <c r="L129" s="50" t="s">
        <v>273</v>
      </c>
      <c r="M129" s="43">
        <v>1080.0999999999999</v>
      </c>
      <c r="N129" s="41">
        <f t="shared" si="26"/>
        <v>154.49311639549435</v>
      </c>
      <c r="O129" s="50">
        <v>6</v>
      </c>
      <c r="P129" s="43">
        <v>2116.92</v>
      </c>
      <c r="Q129" s="41">
        <f t="shared" si="27"/>
        <v>302.79563740389773</v>
      </c>
      <c r="R129" s="51"/>
      <c r="S129" s="46">
        <v>1.1676498739451114E-2</v>
      </c>
      <c r="T129" s="47">
        <v>0</v>
      </c>
      <c r="U129" s="47">
        <v>8.9927494979699846E-2</v>
      </c>
      <c r="V129" s="47">
        <v>0.23624187524632315</v>
      </c>
      <c r="W129" s="47">
        <v>0</v>
      </c>
      <c r="X129" s="47">
        <v>0</v>
      </c>
      <c r="Y129" s="267">
        <v>0.33784586896547408</v>
      </c>
      <c r="Z129" s="47">
        <v>0</v>
      </c>
      <c r="AA129" s="48">
        <v>0</v>
      </c>
      <c r="AB129" s="47">
        <v>0.66215413103452592</v>
      </c>
      <c r="AC129" s="280">
        <v>0.66215413103452592</v>
      </c>
    </row>
    <row r="130" spans="1:29" x14ac:dyDescent="0.25">
      <c r="A130" s="173">
        <v>7</v>
      </c>
      <c r="B130" s="35">
        <v>531</v>
      </c>
      <c r="C130" s="36" t="s">
        <v>155</v>
      </c>
      <c r="D130" s="37">
        <v>13580</v>
      </c>
      <c r="E130" s="38">
        <v>14</v>
      </c>
      <c r="F130" s="38">
        <v>0</v>
      </c>
      <c r="G130" s="38">
        <v>30860</v>
      </c>
      <c r="H130" s="92">
        <f t="shared" si="24"/>
        <v>30860</v>
      </c>
      <c r="I130" s="257"/>
      <c r="J130" s="143">
        <v>11715.58</v>
      </c>
      <c r="K130" s="41">
        <f t="shared" si="25"/>
        <v>379.6364225534673</v>
      </c>
      <c r="L130" s="42"/>
      <c r="M130" s="143">
        <v>3951.0699999999997</v>
      </c>
      <c r="N130" s="41">
        <f t="shared" si="26"/>
        <v>128.03208036292935</v>
      </c>
      <c r="O130" s="44"/>
      <c r="P130" s="143">
        <v>7764.51</v>
      </c>
      <c r="Q130" s="41">
        <f t="shared" si="27"/>
        <v>251.60434219053792</v>
      </c>
      <c r="R130" s="113"/>
      <c r="S130" s="46">
        <v>1.4514006135419671E-2</v>
      </c>
      <c r="T130" s="47">
        <v>0</v>
      </c>
      <c r="U130" s="47">
        <v>3.7847037876059062E-3</v>
      </c>
      <c r="V130" s="47">
        <v>0.28116320318755023</v>
      </c>
      <c r="W130" s="47">
        <v>3.4231339805626357E-2</v>
      </c>
      <c r="X130" s="47">
        <v>3.5559485744623824E-3</v>
      </c>
      <c r="Y130" s="267">
        <v>0.33724920149066456</v>
      </c>
      <c r="Z130" s="47">
        <v>0</v>
      </c>
      <c r="AA130" s="48">
        <v>1.911983871050345E-4</v>
      </c>
      <c r="AB130" s="47">
        <v>0.66255960012223047</v>
      </c>
      <c r="AC130" s="280">
        <v>0.66275079850933549</v>
      </c>
    </row>
    <row r="131" spans="1:29" x14ac:dyDescent="0.25">
      <c r="A131" s="173">
        <v>7</v>
      </c>
      <c r="B131" s="35">
        <v>194</v>
      </c>
      <c r="C131" s="36" t="s">
        <v>156</v>
      </c>
      <c r="D131" s="37">
        <v>1361</v>
      </c>
      <c r="E131" s="38">
        <v>0</v>
      </c>
      <c r="F131" s="38">
        <v>0</v>
      </c>
      <c r="G131" s="38">
        <v>3483</v>
      </c>
      <c r="H131" s="92">
        <f t="shared" si="24"/>
        <v>3483</v>
      </c>
      <c r="I131" s="257"/>
      <c r="J131" s="43">
        <v>1445.05</v>
      </c>
      <c r="K131" s="41">
        <f t="shared" si="25"/>
        <v>414.88659201837498</v>
      </c>
      <c r="L131" s="50">
        <v>4</v>
      </c>
      <c r="M131" s="43">
        <v>467.76</v>
      </c>
      <c r="N131" s="41">
        <f t="shared" si="26"/>
        <v>134.29801894918174</v>
      </c>
      <c r="O131" s="44"/>
      <c r="P131" s="43">
        <v>977.29</v>
      </c>
      <c r="Q131" s="41">
        <f t="shared" si="27"/>
        <v>280.58857306919322</v>
      </c>
      <c r="R131" s="51">
        <v>4</v>
      </c>
      <c r="S131" s="46">
        <v>1.3279817307359608E-2</v>
      </c>
      <c r="T131" s="47">
        <v>0</v>
      </c>
      <c r="U131" s="47">
        <v>5.6053423756963433E-4</v>
      </c>
      <c r="V131" s="47">
        <v>0.18512162208920108</v>
      </c>
      <c r="W131" s="47">
        <v>0.12100619355731637</v>
      </c>
      <c r="X131" s="47">
        <v>3.7299747413584304E-3</v>
      </c>
      <c r="Y131" s="267">
        <v>0.32369814193280516</v>
      </c>
      <c r="Z131" s="47">
        <v>0</v>
      </c>
      <c r="AA131" s="48">
        <v>7.3353863188124985E-4</v>
      </c>
      <c r="AB131" s="47">
        <v>0.6755683194353137</v>
      </c>
      <c r="AC131" s="280">
        <v>0.67630185806719501</v>
      </c>
    </row>
    <row r="132" spans="1:29" x14ac:dyDescent="0.25">
      <c r="A132" s="49">
        <v>7</v>
      </c>
      <c r="B132" s="35">
        <v>205</v>
      </c>
      <c r="C132" s="36" t="s">
        <v>157</v>
      </c>
      <c r="D132" s="37">
        <v>7498</v>
      </c>
      <c r="E132" s="38">
        <v>0</v>
      </c>
      <c r="F132" s="38">
        <v>2330</v>
      </c>
      <c r="G132" s="38">
        <v>10630</v>
      </c>
      <c r="H132" s="92">
        <f t="shared" si="24"/>
        <v>11600.833333333334</v>
      </c>
      <c r="I132" s="257">
        <v>1</v>
      </c>
      <c r="J132" s="43">
        <v>3166.72</v>
      </c>
      <c r="K132" s="41">
        <f t="shared" si="25"/>
        <v>272.97349328352846</v>
      </c>
      <c r="L132" s="42"/>
      <c r="M132" s="43">
        <v>1020.77</v>
      </c>
      <c r="N132" s="41">
        <f t="shared" si="26"/>
        <v>87.991092593922843</v>
      </c>
      <c r="O132" s="44"/>
      <c r="P132" s="43">
        <v>2145.9499999999998</v>
      </c>
      <c r="Q132" s="41">
        <f t="shared" si="27"/>
        <v>184.98240068960561</v>
      </c>
      <c r="R132" s="105"/>
      <c r="S132" s="46">
        <v>1.8495477970897335E-2</v>
      </c>
      <c r="T132" s="47">
        <v>0</v>
      </c>
      <c r="U132" s="47">
        <v>3.0062651576394504E-2</v>
      </c>
      <c r="V132" s="47">
        <v>0.27378486257073564</v>
      </c>
      <c r="W132" s="47">
        <v>0</v>
      </c>
      <c r="X132" s="47">
        <v>0</v>
      </c>
      <c r="Y132" s="267">
        <v>0.32234299211802747</v>
      </c>
      <c r="Z132" s="47">
        <v>0.22788563561034761</v>
      </c>
      <c r="AA132" s="48">
        <v>0</v>
      </c>
      <c r="AB132" s="47">
        <v>0.44977137227162489</v>
      </c>
      <c r="AC132" s="280">
        <v>0.67765700788197247</v>
      </c>
    </row>
    <row r="133" spans="1:29" x14ac:dyDescent="0.25">
      <c r="A133" s="173">
        <v>7</v>
      </c>
      <c r="B133" s="35">
        <v>236</v>
      </c>
      <c r="C133" s="36" t="s">
        <v>158</v>
      </c>
      <c r="D133" s="37">
        <v>5564</v>
      </c>
      <c r="E133" s="38">
        <v>360</v>
      </c>
      <c r="F133" s="38">
        <v>107</v>
      </c>
      <c r="G133" s="38">
        <v>15850</v>
      </c>
      <c r="H133" s="92">
        <f t="shared" si="24"/>
        <v>15894.583333333334</v>
      </c>
      <c r="I133" s="257">
        <v>1</v>
      </c>
      <c r="J133" s="43">
        <v>5783.2999999999993</v>
      </c>
      <c r="K133" s="41">
        <f t="shared" si="25"/>
        <v>363.85351403780106</v>
      </c>
      <c r="L133" s="42"/>
      <c r="M133" s="43">
        <v>1856.0800000000002</v>
      </c>
      <c r="N133" s="41">
        <f t="shared" si="26"/>
        <v>116.77437282092957</v>
      </c>
      <c r="O133" s="44"/>
      <c r="P133" s="43">
        <v>3927.22</v>
      </c>
      <c r="Q133" s="41">
        <f t="shared" si="27"/>
        <v>247.07914121687156</v>
      </c>
      <c r="R133" s="45"/>
      <c r="S133" s="46">
        <v>1.5100375218300972E-2</v>
      </c>
      <c r="T133" s="47">
        <v>1.729116594331956E-3</v>
      </c>
      <c r="U133" s="47">
        <v>8.4035066484533065E-3</v>
      </c>
      <c r="V133" s="47">
        <v>0.22570158905815021</v>
      </c>
      <c r="W133" s="47">
        <v>6.6432659554233747E-2</v>
      </c>
      <c r="X133" s="47">
        <v>3.5706257672954889E-3</v>
      </c>
      <c r="Y133" s="267">
        <v>0.32093787284076569</v>
      </c>
      <c r="Z133" s="47">
        <v>0</v>
      </c>
      <c r="AA133" s="48">
        <v>0</v>
      </c>
      <c r="AB133" s="47">
        <v>0.67906212715923442</v>
      </c>
      <c r="AC133" s="280">
        <v>0.67906212715923442</v>
      </c>
    </row>
    <row r="134" spans="1:29" x14ac:dyDescent="0.25">
      <c r="A134" s="173">
        <v>7</v>
      </c>
      <c r="B134" s="35">
        <v>59</v>
      </c>
      <c r="C134" s="36" t="s">
        <v>159</v>
      </c>
      <c r="D134" s="37">
        <v>3049</v>
      </c>
      <c r="E134" s="38">
        <v>0</v>
      </c>
      <c r="F134" s="38">
        <v>855</v>
      </c>
      <c r="G134" s="38">
        <v>4845</v>
      </c>
      <c r="H134" s="92">
        <f t="shared" si="24"/>
        <v>5201.25</v>
      </c>
      <c r="I134" s="257">
        <v>1</v>
      </c>
      <c r="J134" s="43">
        <v>1528.75</v>
      </c>
      <c r="K134" s="41">
        <f t="shared" si="25"/>
        <v>293.91973083393412</v>
      </c>
      <c r="L134" s="42"/>
      <c r="M134" s="43">
        <v>489.89</v>
      </c>
      <c r="N134" s="41">
        <f t="shared" si="26"/>
        <v>94.186974285027631</v>
      </c>
      <c r="O134" s="44"/>
      <c r="P134" s="43">
        <v>1038.8600000000001</v>
      </c>
      <c r="Q134" s="41">
        <f t="shared" si="27"/>
        <v>199.73275654890654</v>
      </c>
      <c r="R134" s="113"/>
      <c r="S134" s="46">
        <v>1.7465249386753885E-2</v>
      </c>
      <c r="T134" s="47">
        <v>0</v>
      </c>
      <c r="U134" s="47">
        <v>0</v>
      </c>
      <c r="V134" s="47">
        <v>0.30298609975470153</v>
      </c>
      <c r="W134" s="47">
        <v>0</v>
      </c>
      <c r="X134" s="47">
        <v>0</v>
      </c>
      <c r="Y134" s="267">
        <v>0.3204513491414554</v>
      </c>
      <c r="Z134" s="47">
        <v>0</v>
      </c>
      <c r="AA134" s="48">
        <v>3.7350776778413736E-3</v>
      </c>
      <c r="AB134" s="47">
        <v>0.67581357318070323</v>
      </c>
      <c r="AC134" s="280">
        <v>0.67954865085854466</v>
      </c>
    </row>
    <row r="135" spans="1:29" x14ac:dyDescent="0.25">
      <c r="A135" s="173">
        <v>7</v>
      </c>
      <c r="B135" s="35">
        <v>361</v>
      </c>
      <c r="C135" s="175" t="s">
        <v>160</v>
      </c>
      <c r="D135" s="37">
        <v>6945</v>
      </c>
      <c r="E135" s="38">
        <v>1736</v>
      </c>
      <c r="F135" s="38">
        <v>0</v>
      </c>
      <c r="G135" s="38">
        <v>24307</v>
      </c>
      <c r="H135" s="92">
        <f t="shared" si="24"/>
        <v>24307</v>
      </c>
      <c r="I135" s="257"/>
      <c r="J135" s="43">
        <v>9645.6200000000008</v>
      </c>
      <c r="K135" s="41">
        <f t="shared" si="25"/>
        <v>396.82478298432551</v>
      </c>
      <c r="L135" s="50">
        <v>4</v>
      </c>
      <c r="M135" s="43">
        <v>3086.68</v>
      </c>
      <c r="N135" s="41">
        <f t="shared" si="26"/>
        <v>126.98728761262188</v>
      </c>
      <c r="O135" s="42"/>
      <c r="P135" s="43">
        <v>6558.94</v>
      </c>
      <c r="Q135" s="41">
        <f t="shared" si="27"/>
        <v>269.8374953717036</v>
      </c>
      <c r="R135" s="51">
        <v>4</v>
      </c>
      <c r="S135" s="46">
        <v>1.3885058710585737E-2</v>
      </c>
      <c r="T135" s="47">
        <v>0</v>
      </c>
      <c r="U135" s="47">
        <v>3.9345319429958878E-2</v>
      </c>
      <c r="V135" s="47">
        <v>0.19172640016919595</v>
      </c>
      <c r="W135" s="47">
        <v>6.9000230156278181E-2</v>
      </c>
      <c r="X135" s="47">
        <v>6.0514513323145624E-3</v>
      </c>
      <c r="Y135" s="267">
        <v>0.32000845979833326</v>
      </c>
      <c r="Z135" s="47">
        <v>0</v>
      </c>
      <c r="AA135" s="47">
        <v>6.7180751470615678E-4</v>
      </c>
      <c r="AB135" s="47">
        <v>0.67931973268696044</v>
      </c>
      <c r="AC135" s="280">
        <v>0.67999154020166663</v>
      </c>
    </row>
    <row r="136" spans="1:29" x14ac:dyDescent="0.25">
      <c r="A136" s="173">
        <v>7</v>
      </c>
      <c r="B136" s="35">
        <v>152</v>
      </c>
      <c r="C136" s="36" t="s">
        <v>161</v>
      </c>
      <c r="D136" s="37">
        <v>3138</v>
      </c>
      <c r="E136" s="38">
        <v>15</v>
      </c>
      <c r="F136" s="38">
        <v>273</v>
      </c>
      <c r="G136" s="38">
        <v>6413</v>
      </c>
      <c r="H136" s="92">
        <f t="shared" si="24"/>
        <v>6526.75</v>
      </c>
      <c r="I136" s="257">
        <v>1</v>
      </c>
      <c r="J136" s="43">
        <v>1645.79</v>
      </c>
      <c r="K136" s="41">
        <f t="shared" si="25"/>
        <v>252.16072317769181</v>
      </c>
      <c r="L136" s="42">
        <v>6</v>
      </c>
      <c r="M136" s="43">
        <v>518.45000000000005</v>
      </c>
      <c r="N136" s="41">
        <f t="shared" si="26"/>
        <v>79.434634389244266</v>
      </c>
      <c r="O136" s="44">
        <v>6</v>
      </c>
      <c r="P136" s="43">
        <v>1127.3399999999999</v>
      </c>
      <c r="Q136" s="41">
        <f t="shared" si="27"/>
        <v>172.72608878844756</v>
      </c>
      <c r="R136" s="45">
        <v>6</v>
      </c>
      <c r="S136" s="46">
        <v>2.1472970427575816E-2</v>
      </c>
      <c r="T136" s="47">
        <v>0</v>
      </c>
      <c r="U136" s="47">
        <v>0</v>
      </c>
      <c r="V136" s="47">
        <v>0.29354291859836312</v>
      </c>
      <c r="W136" s="47">
        <v>0</v>
      </c>
      <c r="X136" s="47">
        <v>0</v>
      </c>
      <c r="Y136" s="267">
        <v>0.31501588902593891</v>
      </c>
      <c r="Z136" s="47">
        <v>0</v>
      </c>
      <c r="AA136" s="48">
        <v>1.2018544285722967E-2</v>
      </c>
      <c r="AB136" s="47">
        <v>0.67296556668833807</v>
      </c>
      <c r="AC136" s="280">
        <v>0.68498411097406109</v>
      </c>
    </row>
    <row r="137" spans="1:29" x14ac:dyDescent="0.25">
      <c r="A137" s="49">
        <v>7</v>
      </c>
      <c r="B137" s="35">
        <v>434</v>
      </c>
      <c r="C137" s="36" t="s">
        <v>162</v>
      </c>
      <c r="D137" s="37">
        <v>2978</v>
      </c>
      <c r="E137" s="38">
        <v>30</v>
      </c>
      <c r="F137" s="38">
        <v>0</v>
      </c>
      <c r="G137" s="38">
        <v>6194</v>
      </c>
      <c r="H137" s="92">
        <f t="shared" si="24"/>
        <v>6194</v>
      </c>
      <c r="I137" s="257"/>
      <c r="J137" s="43">
        <v>1410.27</v>
      </c>
      <c r="K137" s="41">
        <f t="shared" si="25"/>
        <v>227.68324184694865</v>
      </c>
      <c r="L137" s="50"/>
      <c r="M137" s="43">
        <v>444.03000000000003</v>
      </c>
      <c r="N137" s="41">
        <f t="shared" si="26"/>
        <v>71.687116564417181</v>
      </c>
      <c r="O137" s="42"/>
      <c r="P137" s="43">
        <v>966.24</v>
      </c>
      <c r="Q137" s="41">
        <f t="shared" si="27"/>
        <v>155.99612528253149</v>
      </c>
      <c r="R137" s="51"/>
      <c r="S137" s="46">
        <v>2.4201039517255562E-2</v>
      </c>
      <c r="T137" s="47">
        <v>0</v>
      </c>
      <c r="U137" s="47">
        <v>7.7999248370879334E-3</v>
      </c>
      <c r="V137" s="47">
        <v>0.28008111921830575</v>
      </c>
      <c r="W137" s="47">
        <v>0</v>
      </c>
      <c r="X137" s="47">
        <v>2.7725187375467111E-3</v>
      </c>
      <c r="Y137" s="267">
        <v>0.31485460231019591</v>
      </c>
      <c r="Z137" s="47">
        <v>0</v>
      </c>
      <c r="AA137" s="47">
        <v>4.9635885326923209E-4</v>
      </c>
      <c r="AB137" s="47">
        <v>0.68464903883653483</v>
      </c>
      <c r="AC137" s="280">
        <v>0.68514539768980409</v>
      </c>
    </row>
    <row r="138" spans="1:29" x14ac:dyDescent="0.25">
      <c r="A138" s="49">
        <v>7</v>
      </c>
      <c r="B138" s="35">
        <v>550</v>
      </c>
      <c r="C138" s="36" t="s">
        <v>163</v>
      </c>
      <c r="D138" s="37">
        <v>3614</v>
      </c>
      <c r="E138" s="38">
        <v>0</v>
      </c>
      <c r="F138" s="38">
        <v>1200</v>
      </c>
      <c r="G138" s="38">
        <v>3519</v>
      </c>
      <c r="H138" s="92">
        <f t="shared" si="24"/>
        <v>4019</v>
      </c>
      <c r="I138" s="257">
        <v>1</v>
      </c>
      <c r="J138" s="43">
        <v>1568.7</v>
      </c>
      <c r="K138" s="41">
        <f t="shared" si="25"/>
        <v>390.32097536700672</v>
      </c>
      <c r="L138" s="42">
        <v>4</v>
      </c>
      <c r="M138" s="43">
        <v>492.82</v>
      </c>
      <c r="N138" s="41">
        <f t="shared" si="26"/>
        <v>122.62254292112466</v>
      </c>
      <c r="O138" s="44"/>
      <c r="P138" s="43">
        <v>1075.8799999999999</v>
      </c>
      <c r="Q138" s="41">
        <f t="shared" si="27"/>
        <v>267.69843244588202</v>
      </c>
      <c r="R138" s="45">
        <v>4</v>
      </c>
      <c r="S138" s="46">
        <v>1.2360553324408746E-2</v>
      </c>
      <c r="T138" s="47">
        <v>0</v>
      </c>
      <c r="U138" s="47">
        <v>0</v>
      </c>
      <c r="V138" s="47">
        <v>0.30179766685790782</v>
      </c>
      <c r="W138" s="47">
        <v>0</v>
      </c>
      <c r="X138" s="47">
        <v>0</v>
      </c>
      <c r="Y138" s="267">
        <v>0.31415822018231654</v>
      </c>
      <c r="Z138" s="47">
        <v>0</v>
      </c>
      <c r="AA138" s="48">
        <v>6.5021992732836108E-4</v>
      </c>
      <c r="AB138" s="47">
        <v>0.68519155989035496</v>
      </c>
      <c r="AC138" s="280">
        <v>0.68584177981768335</v>
      </c>
    </row>
    <row r="139" spans="1:29" x14ac:dyDescent="0.25">
      <c r="A139" s="49">
        <v>7</v>
      </c>
      <c r="B139" s="35">
        <v>711</v>
      </c>
      <c r="C139" s="36" t="s">
        <v>164</v>
      </c>
      <c r="D139" s="37">
        <v>1522</v>
      </c>
      <c r="E139" s="38">
        <v>392</v>
      </c>
      <c r="F139" s="38">
        <v>193</v>
      </c>
      <c r="G139" s="38">
        <v>3838</v>
      </c>
      <c r="H139" s="92">
        <f t="shared" si="24"/>
        <v>3918.4166666666665</v>
      </c>
      <c r="I139" s="257">
        <v>1</v>
      </c>
      <c r="J139" s="43">
        <v>1534.72</v>
      </c>
      <c r="K139" s="41">
        <f t="shared" si="25"/>
        <v>391.6684034792965</v>
      </c>
      <c r="L139" s="42">
        <v>4</v>
      </c>
      <c r="M139" s="43">
        <v>474.99</v>
      </c>
      <c r="N139" s="41">
        <f t="shared" si="26"/>
        <v>121.21988047893495</v>
      </c>
      <c r="O139" s="50"/>
      <c r="P139" s="43">
        <v>1059.73</v>
      </c>
      <c r="Q139" s="41">
        <f t="shared" si="27"/>
        <v>270.44852300036155</v>
      </c>
      <c r="R139" s="113">
        <v>4</v>
      </c>
      <c r="S139" s="46">
        <v>1.3781015429524602E-2</v>
      </c>
      <c r="T139" s="52">
        <v>0</v>
      </c>
      <c r="U139" s="52">
        <v>0</v>
      </c>
      <c r="V139" s="52">
        <v>0.28346538782318598</v>
      </c>
      <c r="W139" s="52">
        <v>0</v>
      </c>
      <c r="X139" s="52">
        <v>1.2249791492910759E-2</v>
      </c>
      <c r="Y139" s="267">
        <v>0.30949619474562134</v>
      </c>
      <c r="Z139" s="52">
        <v>0</v>
      </c>
      <c r="AA139" s="52">
        <v>4.4568390325271058E-3</v>
      </c>
      <c r="AB139" s="52">
        <v>0.68604696622185157</v>
      </c>
      <c r="AC139" s="280">
        <v>0.69050380525437871</v>
      </c>
    </row>
    <row r="140" spans="1:29" x14ac:dyDescent="0.25">
      <c r="A140" s="49">
        <v>7</v>
      </c>
      <c r="B140" s="35">
        <v>967</v>
      </c>
      <c r="C140" s="36" t="s">
        <v>165</v>
      </c>
      <c r="D140" s="37">
        <v>1050</v>
      </c>
      <c r="E140" s="38">
        <v>0</v>
      </c>
      <c r="F140" s="38">
        <v>0</v>
      </c>
      <c r="G140" s="38">
        <v>2127</v>
      </c>
      <c r="H140" s="92">
        <f t="shared" si="24"/>
        <v>2127</v>
      </c>
      <c r="I140" s="257"/>
      <c r="J140" s="43">
        <v>624.46</v>
      </c>
      <c r="K140" s="41">
        <f t="shared" si="25"/>
        <v>293.58721203573106</v>
      </c>
      <c r="L140" s="50"/>
      <c r="M140" s="43">
        <v>188.25</v>
      </c>
      <c r="N140" s="41">
        <f t="shared" si="26"/>
        <v>88.5049365303244</v>
      </c>
      <c r="O140" s="109"/>
      <c r="P140" s="43">
        <v>436.21</v>
      </c>
      <c r="Q140" s="41">
        <f t="shared" si="27"/>
        <v>205.08227550540667</v>
      </c>
      <c r="R140" s="51"/>
      <c r="S140" s="46">
        <v>1.8768215738397976E-2</v>
      </c>
      <c r="T140" s="111">
        <v>0</v>
      </c>
      <c r="U140" s="111">
        <v>0</v>
      </c>
      <c r="V140" s="111">
        <v>0.28269224610063093</v>
      </c>
      <c r="W140" s="111">
        <v>0</v>
      </c>
      <c r="X140" s="111">
        <v>0</v>
      </c>
      <c r="Y140" s="267">
        <v>0.30146046183902891</v>
      </c>
      <c r="Z140" s="111">
        <v>0</v>
      </c>
      <c r="AA140" s="111">
        <v>0</v>
      </c>
      <c r="AB140" s="111">
        <v>0.69853953816097103</v>
      </c>
      <c r="AC140" s="280">
        <v>0.69853953816097103</v>
      </c>
    </row>
    <row r="141" spans="1:29" x14ac:dyDescent="0.25">
      <c r="A141" s="173">
        <v>7</v>
      </c>
      <c r="B141" s="35">
        <v>971</v>
      </c>
      <c r="C141" s="36" t="s">
        <v>166</v>
      </c>
      <c r="D141" s="37">
        <v>6132</v>
      </c>
      <c r="E141" s="38">
        <v>256</v>
      </c>
      <c r="F141" s="38">
        <v>0</v>
      </c>
      <c r="G141" s="38">
        <v>16134</v>
      </c>
      <c r="H141" s="92">
        <f t="shared" si="24"/>
        <v>16134</v>
      </c>
      <c r="I141" s="257"/>
      <c r="J141" s="43">
        <v>5223.43</v>
      </c>
      <c r="K141" s="41">
        <f t="shared" si="25"/>
        <v>323.7529440932193</v>
      </c>
      <c r="L141" s="50">
        <v>5</v>
      </c>
      <c r="M141" s="43">
        <v>1556.36</v>
      </c>
      <c r="N141" s="41">
        <f t="shared" si="26"/>
        <v>96.464608900458657</v>
      </c>
      <c r="O141" s="44"/>
      <c r="P141" s="43">
        <v>3667.07</v>
      </c>
      <c r="Q141" s="41">
        <f t="shared" si="27"/>
        <v>227.28833519276063</v>
      </c>
      <c r="R141" s="51">
        <v>5</v>
      </c>
      <c r="S141" s="46">
        <v>1.7019468050686999E-2</v>
      </c>
      <c r="T141" s="47">
        <v>0</v>
      </c>
      <c r="U141" s="47">
        <v>7.4835883700939809E-3</v>
      </c>
      <c r="V141" s="47">
        <v>0.20621890213901595</v>
      </c>
      <c r="W141" s="47">
        <v>6.7235513829035698E-2</v>
      </c>
      <c r="X141" s="47">
        <v>0</v>
      </c>
      <c r="Y141" s="267">
        <v>0.29795747238883263</v>
      </c>
      <c r="Z141" s="47">
        <v>0</v>
      </c>
      <c r="AA141" s="48">
        <v>0</v>
      </c>
      <c r="AB141" s="47">
        <v>0.70204252761116737</v>
      </c>
      <c r="AC141" s="280">
        <v>0.70204252761116737</v>
      </c>
    </row>
    <row r="142" spans="1:29" x14ac:dyDescent="0.25">
      <c r="A142" s="49">
        <v>7</v>
      </c>
      <c r="B142" s="35">
        <v>271</v>
      </c>
      <c r="C142" s="36" t="s">
        <v>167</v>
      </c>
      <c r="D142" s="37">
        <v>4543</v>
      </c>
      <c r="E142" s="38">
        <v>150</v>
      </c>
      <c r="F142" s="38">
        <v>0</v>
      </c>
      <c r="G142" s="38">
        <v>10163</v>
      </c>
      <c r="H142" s="92">
        <f t="shared" si="24"/>
        <v>10163</v>
      </c>
      <c r="I142" s="257"/>
      <c r="J142" s="43">
        <v>3865.62</v>
      </c>
      <c r="K142" s="41">
        <f t="shared" si="25"/>
        <v>380.36209780576604</v>
      </c>
      <c r="L142" s="50"/>
      <c r="M142" s="43">
        <v>1129.07</v>
      </c>
      <c r="N142" s="41">
        <f t="shared" si="26"/>
        <v>111.09613303158517</v>
      </c>
      <c r="O142" s="44"/>
      <c r="P142" s="43">
        <v>2736.55</v>
      </c>
      <c r="Q142" s="41">
        <f t="shared" si="27"/>
        <v>269.26596477418087</v>
      </c>
      <c r="R142" s="51"/>
      <c r="S142" s="46">
        <v>1.4486680015107539E-2</v>
      </c>
      <c r="T142" s="47">
        <v>0</v>
      </c>
      <c r="U142" s="47">
        <v>3.6656474252513178E-2</v>
      </c>
      <c r="V142" s="47">
        <v>0.2388155069561933</v>
      </c>
      <c r="W142" s="47">
        <v>0</v>
      </c>
      <c r="X142" s="47">
        <v>2.121263859355032E-3</v>
      </c>
      <c r="Y142" s="267">
        <v>0.29207992508316905</v>
      </c>
      <c r="Z142" s="47">
        <v>0</v>
      </c>
      <c r="AA142" s="48">
        <v>5.30315964838758E-4</v>
      </c>
      <c r="AB142" s="47">
        <v>0.70738975895199219</v>
      </c>
      <c r="AC142" s="280">
        <v>0.70792007491683095</v>
      </c>
    </row>
    <row r="143" spans="1:29" x14ac:dyDescent="0.25">
      <c r="A143" s="173">
        <v>7</v>
      </c>
      <c r="B143" s="35">
        <v>556</v>
      </c>
      <c r="C143" s="36" t="s">
        <v>168</v>
      </c>
      <c r="D143" s="37">
        <v>3071</v>
      </c>
      <c r="E143" s="38">
        <v>0</v>
      </c>
      <c r="F143" s="38">
        <v>224</v>
      </c>
      <c r="G143" s="38">
        <v>7222</v>
      </c>
      <c r="H143" s="92">
        <f t="shared" si="24"/>
        <v>7315.333333333333</v>
      </c>
      <c r="I143" s="257">
        <v>1</v>
      </c>
      <c r="J143" s="43">
        <v>2735.61</v>
      </c>
      <c r="K143" s="41">
        <f t="shared" si="25"/>
        <v>373.95561833591546</v>
      </c>
      <c r="L143" s="42">
        <v>4</v>
      </c>
      <c r="M143" s="43">
        <v>787.69999999999993</v>
      </c>
      <c r="N143" s="41">
        <f t="shared" si="26"/>
        <v>107.67793675385035</v>
      </c>
      <c r="O143" s="44"/>
      <c r="P143" s="43">
        <v>1947.9099999999999</v>
      </c>
      <c r="Q143" s="41">
        <f t="shared" si="27"/>
        <v>266.27768158206504</v>
      </c>
      <c r="R143" s="45">
        <v>4</v>
      </c>
      <c r="S143" s="46">
        <v>1.4545201984200963E-2</v>
      </c>
      <c r="T143" s="47">
        <v>0</v>
      </c>
      <c r="U143" s="47">
        <v>1.5718614861036477E-2</v>
      </c>
      <c r="V143" s="47">
        <v>0.25574551928089162</v>
      </c>
      <c r="W143" s="47">
        <v>0</v>
      </c>
      <c r="X143" s="47">
        <v>1.9337551770903015E-3</v>
      </c>
      <c r="Y143" s="267">
        <v>0.28794309130321938</v>
      </c>
      <c r="Z143" s="47">
        <v>0</v>
      </c>
      <c r="AA143" s="48">
        <v>2.1567401786073306E-4</v>
      </c>
      <c r="AB143" s="47">
        <v>0.7118412346789198</v>
      </c>
      <c r="AC143" s="280">
        <v>0.71205690869678051</v>
      </c>
    </row>
    <row r="144" spans="1:29" x14ac:dyDescent="0.25">
      <c r="A144" s="173">
        <v>7</v>
      </c>
      <c r="B144" s="35">
        <v>786</v>
      </c>
      <c r="C144" s="36" t="s">
        <v>169</v>
      </c>
      <c r="D144" s="37">
        <v>19465</v>
      </c>
      <c r="E144" s="38">
        <v>0</v>
      </c>
      <c r="F144" s="38">
        <v>0</v>
      </c>
      <c r="G144" s="38">
        <v>45212</v>
      </c>
      <c r="H144" s="92">
        <f t="shared" si="24"/>
        <v>45212</v>
      </c>
      <c r="I144" s="257"/>
      <c r="J144" s="43">
        <v>16560.789999999997</v>
      </c>
      <c r="K144" s="41">
        <f t="shared" si="25"/>
        <v>366.29191365124296</v>
      </c>
      <c r="L144" s="42"/>
      <c r="M144" s="43">
        <v>4668.74</v>
      </c>
      <c r="N144" s="41">
        <f t="shared" si="26"/>
        <v>103.26329293108024</v>
      </c>
      <c r="O144" s="44"/>
      <c r="P144" s="43">
        <v>11892.05</v>
      </c>
      <c r="Q144" s="41">
        <f t="shared" si="27"/>
        <v>263.02862072016279</v>
      </c>
      <c r="R144" s="45"/>
      <c r="S144" s="46">
        <v>1.5042760641249604E-2</v>
      </c>
      <c r="T144" s="47">
        <v>0</v>
      </c>
      <c r="U144" s="47">
        <v>4.1876625450839006E-2</v>
      </c>
      <c r="V144" s="47">
        <v>0.20039623713603036</v>
      </c>
      <c r="W144" s="47">
        <v>2.1864295121186855E-2</v>
      </c>
      <c r="X144" s="47">
        <v>2.73537675436981E-3</v>
      </c>
      <c r="Y144" s="267">
        <v>0.28191529510367563</v>
      </c>
      <c r="Z144" s="47">
        <v>0</v>
      </c>
      <c r="AA144" s="48">
        <v>1.2873781987453499E-3</v>
      </c>
      <c r="AB144" s="47">
        <v>0.71679732669757912</v>
      </c>
      <c r="AC144" s="280">
        <v>0.71808470489632448</v>
      </c>
    </row>
    <row r="145" spans="1:29" x14ac:dyDescent="0.25">
      <c r="A145" s="34">
        <v>7</v>
      </c>
      <c r="B145" s="35">
        <v>552</v>
      </c>
      <c r="C145" s="36" t="s">
        <v>170</v>
      </c>
      <c r="D145" s="37">
        <v>1574</v>
      </c>
      <c r="E145" s="38">
        <v>1</v>
      </c>
      <c r="F145" s="38">
        <v>360</v>
      </c>
      <c r="G145" s="38">
        <v>2600</v>
      </c>
      <c r="H145" s="92">
        <f t="shared" si="24"/>
        <v>2750</v>
      </c>
      <c r="I145" s="257">
        <v>1</v>
      </c>
      <c r="J145" s="43">
        <v>1028.25</v>
      </c>
      <c r="K145" s="41">
        <f t="shared" si="25"/>
        <v>373.90909090909093</v>
      </c>
      <c r="L145" s="50">
        <v>4</v>
      </c>
      <c r="M145" s="43">
        <v>288.06</v>
      </c>
      <c r="N145" s="41">
        <f t="shared" si="26"/>
        <v>104.74909090909091</v>
      </c>
      <c r="O145" s="44"/>
      <c r="P145" s="43">
        <v>740.18999999999994</v>
      </c>
      <c r="Q145" s="41">
        <f t="shared" si="27"/>
        <v>269.15999999999997</v>
      </c>
      <c r="R145" s="51">
        <v>4</v>
      </c>
      <c r="S145" s="46">
        <v>1.3936299538050085E-2</v>
      </c>
      <c r="T145" s="47">
        <v>5.9324094335035256E-4</v>
      </c>
      <c r="U145" s="47">
        <v>1.2156576707999028E-2</v>
      </c>
      <c r="V145" s="47">
        <v>0.2450376853877948</v>
      </c>
      <c r="W145" s="47">
        <v>4.3277413080476538E-3</v>
      </c>
      <c r="X145" s="47">
        <v>4.0943350352540724E-3</v>
      </c>
      <c r="Y145" s="267">
        <v>0.28014587892049597</v>
      </c>
      <c r="Z145" s="47">
        <v>0</v>
      </c>
      <c r="AA145" s="48">
        <v>2.0909311937758325E-3</v>
      </c>
      <c r="AB145" s="47">
        <v>0.71776318988572818</v>
      </c>
      <c r="AC145" s="280">
        <v>0.71985412107950397</v>
      </c>
    </row>
    <row r="146" spans="1:29" x14ac:dyDescent="0.25">
      <c r="A146" s="34">
        <v>7</v>
      </c>
      <c r="B146" s="35">
        <v>358</v>
      </c>
      <c r="C146" s="36" t="s">
        <v>171</v>
      </c>
      <c r="D146" s="37">
        <v>2575</v>
      </c>
      <c r="E146" s="38">
        <v>24</v>
      </c>
      <c r="F146" s="38">
        <v>36</v>
      </c>
      <c r="G146" s="38">
        <v>6727</v>
      </c>
      <c r="H146" s="92">
        <f t="shared" si="24"/>
        <v>6742</v>
      </c>
      <c r="I146" s="257">
        <v>1</v>
      </c>
      <c r="J146" s="43">
        <v>1862.47</v>
      </c>
      <c r="K146" s="41">
        <f t="shared" si="25"/>
        <v>276.24888757045386</v>
      </c>
      <c r="L146" s="50"/>
      <c r="M146" s="43">
        <v>511.4</v>
      </c>
      <c r="N146" s="41">
        <f t="shared" si="26"/>
        <v>75.852862652032044</v>
      </c>
      <c r="O146" s="42"/>
      <c r="P146" s="43">
        <v>1351.07</v>
      </c>
      <c r="Q146" s="41">
        <f t="shared" si="27"/>
        <v>200.39602491842183</v>
      </c>
      <c r="R146" s="51"/>
      <c r="S146" s="46">
        <v>1.9903676300826321E-2</v>
      </c>
      <c r="T146" s="47">
        <v>0</v>
      </c>
      <c r="U146" s="47">
        <v>5.5302904207853013E-2</v>
      </c>
      <c r="V146" s="47">
        <v>0.19937502349031125</v>
      </c>
      <c r="W146" s="47">
        <v>0</v>
      </c>
      <c r="X146" s="47">
        <v>0</v>
      </c>
      <c r="Y146" s="267">
        <v>0.27458160399899056</v>
      </c>
      <c r="Z146" s="47">
        <v>0</v>
      </c>
      <c r="AA146" s="47">
        <v>2.942329272417811E-3</v>
      </c>
      <c r="AB146" s="47">
        <v>0.72247606672859155</v>
      </c>
      <c r="AC146" s="280">
        <v>0.72541839600100932</v>
      </c>
    </row>
    <row r="147" spans="1:29" x14ac:dyDescent="0.25">
      <c r="A147" s="173">
        <v>7</v>
      </c>
      <c r="B147" s="35">
        <v>854</v>
      </c>
      <c r="C147" s="36" t="s">
        <v>172</v>
      </c>
      <c r="D147" s="37">
        <v>5131</v>
      </c>
      <c r="E147" s="38">
        <v>0</v>
      </c>
      <c r="F147" s="38">
        <v>0</v>
      </c>
      <c r="G147" s="38">
        <v>12143</v>
      </c>
      <c r="H147" s="92">
        <f t="shared" si="24"/>
        <v>12143</v>
      </c>
      <c r="I147" s="257"/>
      <c r="J147" s="43">
        <v>4605.87</v>
      </c>
      <c r="K147" s="41">
        <f t="shared" si="25"/>
        <v>379.30247879436712</v>
      </c>
      <c r="L147" s="50"/>
      <c r="M147" s="43">
        <v>1236.94</v>
      </c>
      <c r="N147" s="41">
        <f t="shared" si="26"/>
        <v>101.86444865354525</v>
      </c>
      <c r="O147" s="50"/>
      <c r="P147" s="43">
        <v>3368.9300000000003</v>
      </c>
      <c r="Q147" s="41">
        <f t="shared" si="27"/>
        <v>277.43803014082192</v>
      </c>
      <c r="R147" s="51"/>
      <c r="S147" s="46">
        <v>1.452711431282255E-2</v>
      </c>
      <c r="T147" s="47">
        <v>0</v>
      </c>
      <c r="U147" s="47">
        <v>4.3774574618910218E-2</v>
      </c>
      <c r="V147" s="47">
        <v>0.18153356477712138</v>
      </c>
      <c r="W147" s="47">
        <v>2.6021142585439885E-2</v>
      </c>
      <c r="X147" s="47">
        <v>2.7009012412421542E-3</v>
      </c>
      <c r="Y147" s="267">
        <v>0.2685572975355362</v>
      </c>
      <c r="Z147" s="47">
        <v>0</v>
      </c>
      <c r="AA147" s="48">
        <v>6.7522531031053855E-4</v>
      </c>
      <c r="AB147" s="47">
        <v>0.73076747715415336</v>
      </c>
      <c r="AC147" s="280">
        <v>0.73144270246446386</v>
      </c>
    </row>
    <row r="148" spans="1:29" x14ac:dyDescent="0.25">
      <c r="A148" s="49">
        <v>7</v>
      </c>
      <c r="B148" s="35">
        <v>128</v>
      </c>
      <c r="C148" s="36" t="s">
        <v>173</v>
      </c>
      <c r="D148" s="37">
        <v>1407</v>
      </c>
      <c r="E148" s="38">
        <v>2</v>
      </c>
      <c r="F148" s="38">
        <v>83</v>
      </c>
      <c r="G148" s="38">
        <v>3500</v>
      </c>
      <c r="H148" s="92">
        <f t="shared" si="24"/>
        <v>3534.5833333333335</v>
      </c>
      <c r="I148" s="257">
        <v>1</v>
      </c>
      <c r="J148" s="43">
        <v>1299.68</v>
      </c>
      <c r="K148" s="41">
        <f t="shared" si="25"/>
        <v>367.7038783449251</v>
      </c>
      <c r="L148" s="50">
        <v>4</v>
      </c>
      <c r="M148" s="43">
        <v>344.88</v>
      </c>
      <c r="N148" s="41">
        <f t="shared" si="26"/>
        <v>97.573028409760695</v>
      </c>
      <c r="O148" s="42"/>
      <c r="P148" s="43">
        <v>954.8</v>
      </c>
      <c r="Q148" s="41">
        <f t="shared" si="27"/>
        <v>270.13084993516446</v>
      </c>
      <c r="R148" s="51">
        <v>4</v>
      </c>
      <c r="S148" s="46">
        <v>1.484211498214945E-2</v>
      </c>
      <c r="T148" s="47">
        <v>0</v>
      </c>
      <c r="U148" s="47">
        <v>0</v>
      </c>
      <c r="V148" s="47">
        <v>0.25051551151052565</v>
      </c>
      <c r="W148" s="47">
        <v>0</v>
      </c>
      <c r="X148" s="47">
        <v>0</v>
      </c>
      <c r="Y148" s="267">
        <v>0.26535762649267508</v>
      </c>
      <c r="Z148" s="47">
        <v>0</v>
      </c>
      <c r="AA148" s="47">
        <v>0</v>
      </c>
      <c r="AB148" s="47">
        <v>0.73464237350732486</v>
      </c>
      <c r="AC148" s="280">
        <v>0.73464237350732486</v>
      </c>
    </row>
    <row r="149" spans="1:29" x14ac:dyDescent="0.25">
      <c r="A149" s="173">
        <v>7</v>
      </c>
      <c r="B149" s="35">
        <v>551</v>
      </c>
      <c r="C149" s="36" t="s">
        <v>174</v>
      </c>
      <c r="D149" s="37">
        <v>1308</v>
      </c>
      <c r="E149" s="38">
        <v>30</v>
      </c>
      <c r="F149" s="38">
        <v>206</v>
      </c>
      <c r="G149" s="38">
        <v>2498</v>
      </c>
      <c r="H149" s="92">
        <f t="shared" si="24"/>
        <v>2583.8333333333335</v>
      </c>
      <c r="I149" s="257">
        <v>1</v>
      </c>
      <c r="J149" s="43">
        <v>928.36</v>
      </c>
      <c r="K149" s="41">
        <f t="shared" si="25"/>
        <v>359.29562020254144</v>
      </c>
      <c r="L149" s="50">
        <v>4</v>
      </c>
      <c r="M149" s="43">
        <v>241.91</v>
      </c>
      <c r="N149" s="41">
        <f t="shared" si="26"/>
        <v>93.624459781977677</v>
      </c>
      <c r="O149" s="44"/>
      <c r="P149" s="43">
        <v>686.45</v>
      </c>
      <c r="Q149" s="41">
        <f t="shared" si="27"/>
        <v>265.67116042056375</v>
      </c>
      <c r="R149" s="51">
        <v>4</v>
      </c>
      <c r="S149" s="46">
        <v>1.4821836356585807E-2</v>
      </c>
      <c r="T149" s="47">
        <v>0</v>
      </c>
      <c r="U149" s="47">
        <v>3.2099616528071008E-2</v>
      </c>
      <c r="V149" s="47">
        <v>0.21152354689990951</v>
      </c>
      <c r="W149" s="47">
        <v>0</v>
      </c>
      <c r="X149" s="47">
        <v>2.132793312938946E-3</v>
      </c>
      <c r="Y149" s="267">
        <v>0.26057779309750523</v>
      </c>
      <c r="Z149" s="47">
        <v>0</v>
      </c>
      <c r="AA149" s="48">
        <v>2.36977034770994E-4</v>
      </c>
      <c r="AB149" s="47">
        <v>0.73918522986772373</v>
      </c>
      <c r="AC149" s="280">
        <v>0.73942220690249472</v>
      </c>
    </row>
    <row r="150" spans="1:29" x14ac:dyDescent="0.25">
      <c r="A150" s="173">
        <v>7</v>
      </c>
      <c r="B150" s="35">
        <v>712</v>
      </c>
      <c r="C150" s="36" t="s">
        <v>175</v>
      </c>
      <c r="D150" s="37">
        <v>2846</v>
      </c>
      <c r="E150" s="38">
        <v>0</v>
      </c>
      <c r="F150" s="38">
        <v>277</v>
      </c>
      <c r="G150" s="38">
        <v>6280</v>
      </c>
      <c r="H150" s="92">
        <f t="shared" si="24"/>
        <v>6395.416666666667</v>
      </c>
      <c r="I150" s="257">
        <v>1</v>
      </c>
      <c r="J150" s="43">
        <v>2232.06</v>
      </c>
      <c r="K150" s="41">
        <f t="shared" si="25"/>
        <v>349.00931656785457</v>
      </c>
      <c r="L150" s="42"/>
      <c r="M150" s="43">
        <v>575.70999999999992</v>
      </c>
      <c r="N150" s="41">
        <f t="shared" si="26"/>
        <v>90.019154342302414</v>
      </c>
      <c r="O150" s="44"/>
      <c r="P150" s="43">
        <v>1656.35</v>
      </c>
      <c r="Q150" s="41">
        <f t="shared" si="27"/>
        <v>258.99016222555213</v>
      </c>
      <c r="R150" s="45"/>
      <c r="S150" s="46">
        <v>1.5501375411055259E-2</v>
      </c>
      <c r="T150" s="47">
        <v>0</v>
      </c>
      <c r="U150" s="47">
        <v>2.876266767022392E-2</v>
      </c>
      <c r="V150" s="47">
        <v>0.20994955332741952</v>
      </c>
      <c r="W150" s="47">
        <v>0</v>
      </c>
      <c r="X150" s="47">
        <v>3.7140578658279794E-3</v>
      </c>
      <c r="Y150" s="267">
        <v>0.25792765427452663</v>
      </c>
      <c r="Z150" s="47">
        <v>0</v>
      </c>
      <c r="AA150" s="48">
        <v>2.374488140999794E-4</v>
      </c>
      <c r="AB150" s="47">
        <v>0.74183489691137339</v>
      </c>
      <c r="AC150" s="280">
        <v>0.74207234572547331</v>
      </c>
    </row>
    <row r="151" spans="1:29" x14ac:dyDescent="0.25">
      <c r="A151" s="173">
        <v>7</v>
      </c>
      <c r="B151" s="35">
        <v>290</v>
      </c>
      <c r="C151" s="36" t="s">
        <v>176</v>
      </c>
      <c r="D151" s="37">
        <v>3111</v>
      </c>
      <c r="E151" s="38">
        <v>3</v>
      </c>
      <c r="F151" s="38">
        <v>0</v>
      </c>
      <c r="G151" s="38">
        <v>6200</v>
      </c>
      <c r="H151" s="92">
        <f t="shared" si="24"/>
        <v>6200</v>
      </c>
      <c r="I151" s="257"/>
      <c r="J151" s="43">
        <v>1770.43</v>
      </c>
      <c r="K151" s="41">
        <f t="shared" si="25"/>
        <v>285.55322580645162</v>
      </c>
      <c r="L151" s="50"/>
      <c r="M151" s="43">
        <v>453.23</v>
      </c>
      <c r="N151" s="41">
        <f t="shared" si="26"/>
        <v>73.101612903225814</v>
      </c>
      <c r="O151" s="50"/>
      <c r="P151" s="43">
        <v>1317.2</v>
      </c>
      <c r="Q151" s="41">
        <f t="shared" si="27"/>
        <v>212.45161290322579</v>
      </c>
      <c r="R151" s="51"/>
      <c r="S151" s="46">
        <v>1.9294747603689495E-2</v>
      </c>
      <c r="T151" s="47">
        <v>0</v>
      </c>
      <c r="U151" s="47">
        <v>2.8241726586196573E-3</v>
      </c>
      <c r="V151" s="47">
        <v>0.2043571335777184</v>
      </c>
      <c r="W151" s="47">
        <v>2.95239009732099E-2</v>
      </c>
      <c r="X151" s="47">
        <v>0</v>
      </c>
      <c r="Y151" s="267">
        <v>0.25599995481323745</v>
      </c>
      <c r="Z151" s="47">
        <v>0</v>
      </c>
      <c r="AA151" s="47">
        <v>0</v>
      </c>
      <c r="AB151" s="47">
        <v>0.74400004518676255</v>
      </c>
      <c r="AC151" s="280">
        <v>0.74400004518676255</v>
      </c>
    </row>
    <row r="152" spans="1:29" x14ac:dyDescent="0.25">
      <c r="A152" s="49">
        <v>7</v>
      </c>
      <c r="B152" s="35">
        <v>600</v>
      </c>
      <c r="C152" s="36" t="s">
        <v>177</v>
      </c>
      <c r="D152" s="37">
        <v>3476</v>
      </c>
      <c r="E152" s="38">
        <v>468</v>
      </c>
      <c r="F152" s="38">
        <v>114</v>
      </c>
      <c r="G152" s="38">
        <v>7887</v>
      </c>
      <c r="H152" s="92">
        <f t="shared" si="24"/>
        <v>7934.5</v>
      </c>
      <c r="I152" s="257">
        <v>1</v>
      </c>
      <c r="J152" s="43">
        <v>2836.09</v>
      </c>
      <c r="K152" s="41">
        <f t="shared" si="25"/>
        <v>357.43777175625434</v>
      </c>
      <c r="L152" s="42">
        <v>4</v>
      </c>
      <c r="M152" s="43">
        <v>721.63</v>
      </c>
      <c r="N152" s="41">
        <f t="shared" si="26"/>
        <v>90.948389942655496</v>
      </c>
      <c r="O152" s="44"/>
      <c r="P152" s="43">
        <v>2114.46</v>
      </c>
      <c r="Q152" s="41">
        <f t="shared" si="27"/>
        <v>266.48938181359887</v>
      </c>
      <c r="R152" s="105">
        <v>4</v>
      </c>
      <c r="S152" s="46">
        <v>1.5323914262241325E-2</v>
      </c>
      <c r="T152" s="47">
        <v>0</v>
      </c>
      <c r="U152" s="47">
        <v>8.1097567425575346E-4</v>
      </c>
      <c r="V152" s="47">
        <v>0.2263221547976263</v>
      </c>
      <c r="W152" s="47">
        <v>1.1988336054215487E-2</v>
      </c>
      <c r="X152" s="47">
        <v>0</v>
      </c>
      <c r="Y152" s="267">
        <v>0.25444538078833889</v>
      </c>
      <c r="Z152" s="47">
        <v>0</v>
      </c>
      <c r="AA152" s="48">
        <v>5.0633089923098349E-3</v>
      </c>
      <c r="AB152" s="47">
        <v>0.74049131021935122</v>
      </c>
      <c r="AC152" s="280">
        <v>0.74555461921166111</v>
      </c>
    </row>
    <row r="153" spans="1:29" x14ac:dyDescent="0.25">
      <c r="A153" s="134">
        <v>7</v>
      </c>
      <c r="B153" s="35">
        <v>39</v>
      </c>
      <c r="C153" s="36" t="s">
        <v>178</v>
      </c>
      <c r="D153" s="37">
        <v>2185</v>
      </c>
      <c r="E153" s="38">
        <v>0</v>
      </c>
      <c r="F153" s="38">
        <v>0</v>
      </c>
      <c r="G153" s="38">
        <v>4860</v>
      </c>
      <c r="H153" s="92">
        <f t="shared" si="24"/>
        <v>4860</v>
      </c>
      <c r="I153" s="257"/>
      <c r="J153" s="43">
        <v>1873.33</v>
      </c>
      <c r="K153" s="41">
        <f t="shared" si="25"/>
        <v>385.4588477366255</v>
      </c>
      <c r="L153" s="42"/>
      <c r="M153" s="43">
        <v>474.88</v>
      </c>
      <c r="N153" s="41">
        <f t="shared" si="26"/>
        <v>97.711934156378604</v>
      </c>
      <c r="O153" s="44"/>
      <c r="P153" s="43">
        <v>1398.45</v>
      </c>
      <c r="Q153" s="41">
        <f t="shared" si="27"/>
        <v>287.74691358024694</v>
      </c>
      <c r="R153" s="45"/>
      <c r="S153" s="46">
        <v>1.4295399102133635E-2</v>
      </c>
      <c r="T153" s="47">
        <v>0</v>
      </c>
      <c r="U153" s="47">
        <v>0</v>
      </c>
      <c r="V153" s="47">
        <v>0.23919971387849448</v>
      </c>
      <c r="W153" s="47">
        <v>0</v>
      </c>
      <c r="X153" s="47">
        <v>0</v>
      </c>
      <c r="Y153" s="267">
        <v>0.2534951129806281</v>
      </c>
      <c r="Z153" s="47">
        <v>0</v>
      </c>
      <c r="AA153" s="48">
        <v>0</v>
      </c>
      <c r="AB153" s="47">
        <v>0.74650488701937201</v>
      </c>
      <c r="AC153" s="280">
        <v>0.74650488701937201</v>
      </c>
    </row>
    <row r="154" spans="1:29" x14ac:dyDescent="0.25">
      <c r="A154" s="49">
        <v>7</v>
      </c>
      <c r="B154" s="35">
        <v>229</v>
      </c>
      <c r="C154" s="36" t="s">
        <v>179</v>
      </c>
      <c r="D154" s="37">
        <v>5355</v>
      </c>
      <c r="E154" s="38">
        <v>0</v>
      </c>
      <c r="F154" s="38">
        <v>0</v>
      </c>
      <c r="G154" s="38">
        <v>13923</v>
      </c>
      <c r="H154" s="92">
        <f t="shared" si="24"/>
        <v>13923</v>
      </c>
      <c r="I154" s="257"/>
      <c r="J154" s="43">
        <v>3569.1000000000004</v>
      </c>
      <c r="K154" s="41">
        <f t="shared" si="25"/>
        <v>256.34561516914459</v>
      </c>
      <c r="L154" s="42"/>
      <c r="M154" s="43">
        <v>903.99</v>
      </c>
      <c r="N154" s="41">
        <f t="shared" si="26"/>
        <v>64.927817280758461</v>
      </c>
      <c r="O154" s="44"/>
      <c r="P154" s="43">
        <v>2665.11</v>
      </c>
      <c r="Q154" s="41">
        <f t="shared" si="27"/>
        <v>191.41779788838613</v>
      </c>
      <c r="R154" s="45"/>
      <c r="S154" s="46">
        <v>2.1495615141071976E-2</v>
      </c>
      <c r="T154" s="47">
        <v>0</v>
      </c>
      <c r="U154" s="47">
        <v>3.6984113642094641E-4</v>
      </c>
      <c r="V154" s="47">
        <v>0.22277324815779886</v>
      </c>
      <c r="W154" s="47">
        <v>6.5506710375164597E-3</v>
      </c>
      <c r="X154" s="47">
        <v>2.0929646129276285E-3</v>
      </c>
      <c r="Y154" s="267">
        <v>0.25328234008573586</v>
      </c>
      <c r="Z154" s="47">
        <v>0</v>
      </c>
      <c r="AA154" s="48">
        <v>3.6703930962987864E-4</v>
      </c>
      <c r="AB154" s="47">
        <v>0.7463506206046342</v>
      </c>
      <c r="AC154" s="280">
        <v>0.74671765991426409</v>
      </c>
    </row>
    <row r="155" spans="1:29" x14ac:dyDescent="0.25">
      <c r="A155" s="134">
        <v>7</v>
      </c>
      <c r="B155" s="35">
        <v>331</v>
      </c>
      <c r="C155" s="36" t="s">
        <v>180</v>
      </c>
      <c r="D155" s="37">
        <v>3489</v>
      </c>
      <c r="E155" s="38">
        <v>2</v>
      </c>
      <c r="F155" s="38">
        <v>379</v>
      </c>
      <c r="G155" s="38">
        <v>7958</v>
      </c>
      <c r="H155" s="92">
        <f t="shared" si="24"/>
        <v>8115.916666666667</v>
      </c>
      <c r="I155" s="257">
        <v>1</v>
      </c>
      <c r="J155" s="43">
        <v>2961.8</v>
      </c>
      <c r="K155" s="41">
        <f t="shared" si="25"/>
        <v>364.93721185735848</v>
      </c>
      <c r="L155" s="50" t="s">
        <v>112</v>
      </c>
      <c r="M155" s="43">
        <v>724.72</v>
      </c>
      <c r="N155" s="41">
        <f t="shared" si="26"/>
        <v>89.296136193282749</v>
      </c>
      <c r="O155" s="44">
        <v>6</v>
      </c>
      <c r="P155" s="43">
        <v>2237.08</v>
      </c>
      <c r="Q155" s="41">
        <f t="shared" si="27"/>
        <v>275.64107566407574</v>
      </c>
      <c r="R155" s="51">
        <v>4</v>
      </c>
      <c r="S155" s="46">
        <v>1.480518603551894E-2</v>
      </c>
      <c r="T155" s="52">
        <v>0</v>
      </c>
      <c r="U155" s="52">
        <v>2.0257951245864002E-3</v>
      </c>
      <c r="V155" s="52">
        <v>0.22583226416368424</v>
      </c>
      <c r="W155" s="52">
        <v>0</v>
      </c>
      <c r="X155" s="52">
        <v>2.0257951245864002E-3</v>
      </c>
      <c r="Y155" s="267">
        <v>0.24468904044837597</v>
      </c>
      <c r="Z155" s="52">
        <v>0</v>
      </c>
      <c r="AA155" s="48">
        <v>0</v>
      </c>
      <c r="AB155" s="52">
        <v>0.75531095955162397</v>
      </c>
      <c r="AC155" s="280">
        <v>0.75531095955162397</v>
      </c>
    </row>
    <row r="156" spans="1:29" x14ac:dyDescent="0.25">
      <c r="A156" s="49">
        <v>7</v>
      </c>
      <c r="B156" s="35">
        <v>218</v>
      </c>
      <c r="C156" s="36" t="s">
        <v>181</v>
      </c>
      <c r="D156" s="37">
        <v>3981</v>
      </c>
      <c r="E156" s="38">
        <v>4</v>
      </c>
      <c r="F156" s="38">
        <v>65</v>
      </c>
      <c r="G156" s="38">
        <v>9326</v>
      </c>
      <c r="H156" s="92">
        <f t="shared" si="24"/>
        <v>9353.0833333333339</v>
      </c>
      <c r="I156" s="257">
        <v>1</v>
      </c>
      <c r="J156" s="43">
        <v>2323.6400000000003</v>
      </c>
      <c r="K156" s="41">
        <f t="shared" si="25"/>
        <v>248.43572084072102</v>
      </c>
      <c r="L156" s="42">
        <v>4</v>
      </c>
      <c r="M156" s="43">
        <v>562.79999999999995</v>
      </c>
      <c r="N156" s="41">
        <f t="shared" si="26"/>
        <v>60.172670331530597</v>
      </c>
      <c r="O156" s="50"/>
      <c r="P156" s="43">
        <v>1760.8400000000001</v>
      </c>
      <c r="Q156" s="41">
        <f t="shared" si="27"/>
        <v>188.26305050919038</v>
      </c>
      <c r="R156" s="105">
        <v>4</v>
      </c>
      <c r="S156" s="46">
        <v>2.2116162572515533E-2</v>
      </c>
      <c r="T156" s="47">
        <v>0</v>
      </c>
      <c r="U156" s="47">
        <v>8.607185278270299E-2</v>
      </c>
      <c r="V156" s="47">
        <v>0.13401817837530769</v>
      </c>
      <c r="W156" s="47">
        <v>0</v>
      </c>
      <c r="X156" s="47">
        <v>0</v>
      </c>
      <c r="Y156" s="267">
        <v>0.24220619373052621</v>
      </c>
      <c r="Z156" s="47">
        <v>0</v>
      </c>
      <c r="AA156" s="48">
        <v>2.7456921037682254E-3</v>
      </c>
      <c r="AB156" s="47">
        <v>0.75504811416570539</v>
      </c>
      <c r="AC156" s="280">
        <v>0.75779380626947357</v>
      </c>
    </row>
    <row r="157" spans="1:29" x14ac:dyDescent="0.25">
      <c r="A157" s="49">
        <v>7</v>
      </c>
      <c r="B157" s="35">
        <v>301</v>
      </c>
      <c r="C157" s="36" t="s">
        <v>182</v>
      </c>
      <c r="D157" s="37">
        <v>4935</v>
      </c>
      <c r="E157" s="38">
        <v>115</v>
      </c>
      <c r="F157" s="38">
        <v>21</v>
      </c>
      <c r="G157" s="38">
        <v>12520</v>
      </c>
      <c r="H157" s="92">
        <f t="shared" si="24"/>
        <v>12528.75</v>
      </c>
      <c r="I157" s="257">
        <v>1</v>
      </c>
      <c r="J157" s="43">
        <v>4045.88</v>
      </c>
      <c r="K157" s="41">
        <f t="shared" si="25"/>
        <v>322.92766636735507</v>
      </c>
      <c r="L157" s="42"/>
      <c r="M157" s="43">
        <v>946.73</v>
      </c>
      <c r="N157" s="41">
        <f t="shared" si="26"/>
        <v>75.564601416741496</v>
      </c>
      <c r="O157" s="44"/>
      <c r="P157" s="43">
        <v>3099.15</v>
      </c>
      <c r="Q157" s="41">
        <f t="shared" si="27"/>
        <v>247.36306495061359</v>
      </c>
      <c r="R157" s="113"/>
      <c r="S157" s="46">
        <v>1.7051914540223635E-2</v>
      </c>
      <c r="T157" s="47">
        <v>0</v>
      </c>
      <c r="U157" s="47">
        <v>4.3525759538098011E-3</v>
      </c>
      <c r="V157" s="47">
        <v>0.20143948906047632</v>
      </c>
      <c r="W157" s="47">
        <v>1.1154557228588095E-2</v>
      </c>
      <c r="X157" s="47">
        <v>0</v>
      </c>
      <c r="Y157" s="267">
        <v>0.23399853678309784</v>
      </c>
      <c r="Z157" s="47">
        <v>0</v>
      </c>
      <c r="AA157" s="48">
        <v>0</v>
      </c>
      <c r="AB157" s="47">
        <v>0.7660014632169021</v>
      </c>
      <c r="AC157" s="280">
        <v>0.7660014632169021</v>
      </c>
    </row>
    <row r="158" spans="1:29" x14ac:dyDescent="0.25">
      <c r="A158" s="173">
        <v>7</v>
      </c>
      <c r="B158" s="35">
        <v>855</v>
      </c>
      <c r="C158" s="36" t="s">
        <v>183</v>
      </c>
      <c r="D158" s="37">
        <v>1390</v>
      </c>
      <c r="E158" s="38">
        <v>0</v>
      </c>
      <c r="F158" s="38">
        <v>0</v>
      </c>
      <c r="G158" s="38">
        <v>3000</v>
      </c>
      <c r="H158" s="92">
        <f t="shared" si="24"/>
        <v>3000</v>
      </c>
      <c r="I158" s="257"/>
      <c r="J158" s="43">
        <v>1077.56</v>
      </c>
      <c r="K158" s="41">
        <f t="shared" si="25"/>
        <v>359.18666666666667</v>
      </c>
      <c r="L158" s="42"/>
      <c r="M158" s="43">
        <v>245.95</v>
      </c>
      <c r="N158" s="41">
        <f t="shared" si="26"/>
        <v>81.983333333333334</v>
      </c>
      <c r="O158" s="42"/>
      <c r="P158" s="43">
        <v>831.61</v>
      </c>
      <c r="Q158" s="41">
        <f t="shared" si="27"/>
        <v>277.20333333333332</v>
      </c>
      <c r="R158" s="113"/>
      <c r="S158" s="46">
        <v>1.5340213073981961E-2</v>
      </c>
      <c r="T158" s="47">
        <v>0</v>
      </c>
      <c r="U158" s="47">
        <v>4.1389806600096515E-2</v>
      </c>
      <c r="V158" s="47">
        <v>0.16476112699060841</v>
      </c>
      <c r="W158" s="47">
        <v>0</v>
      </c>
      <c r="X158" s="47">
        <v>6.7560043060247233E-3</v>
      </c>
      <c r="Y158" s="267">
        <v>0.2282471509707116</v>
      </c>
      <c r="Z158" s="47">
        <v>0</v>
      </c>
      <c r="AA158" s="47">
        <v>1.6890010765061808E-3</v>
      </c>
      <c r="AB158" s="47">
        <v>0.77006384795278227</v>
      </c>
      <c r="AC158" s="280">
        <v>0.77175284902928842</v>
      </c>
    </row>
    <row r="159" spans="1:29" x14ac:dyDescent="0.25">
      <c r="A159" s="134">
        <v>7</v>
      </c>
      <c r="B159" s="35">
        <v>230</v>
      </c>
      <c r="C159" s="36" t="s">
        <v>184</v>
      </c>
      <c r="D159" s="37">
        <v>1218</v>
      </c>
      <c r="E159" s="38">
        <v>0</v>
      </c>
      <c r="F159" s="38">
        <v>100</v>
      </c>
      <c r="G159" s="38">
        <v>2803</v>
      </c>
      <c r="H159" s="92">
        <f t="shared" si="24"/>
        <v>2844.6666666666665</v>
      </c>
      <c r="I159" s="257">
        <v>1</v>
      </c>
      <c r="J159" s="43">
        <v>981.74</v>
      </c>
      <c r="K159" s="41">
        <f t="shared" si="25"/>
        <v>345.11600656198738</v>
      </c>
      <c r="L159" s="50">
        <v>4</v>
      </c>
      <c r="M159" s="43">
        <v>216.36</v>
      </c>
      <c r="N159" s="41">
        <f t="shared" si="26"/>
        <v>76.058120459339122</v>
      </c>
      <c r="O159" s="42"/>
      <c r="P159" s="43">
        <v>765.38</v>
      </c>
      <c r="Q159" s="41">
        <f t="shared" si="27"/>
        <v>269.05788610264824</v>
      </c>
      <c r="R159" s="51">
        <v>4</v>
      </c>
      <c r="S159" s="46">
        <v>1.5727178275307108E-2</v>
      </c>
      <c r="T159" s="47">
        <v>0</v>
      </c>
      <c r="U159" s="47">
        <v>1.1204595921527085E-3</v>
      </c>
      <c r="V159" s="47">
        <v>0.20353657791268562</v>
      </c>
      <c r="W159" s="47">
        <v>0</v>
      </c>
      <c r="X159" s="47">
        <v>0</v>
      </c>
      <c r="Y159" s="267">
        <v>0.22038421578014544</v>
      </c>
      <c r="Z159" s="47">
        <v>0</v>
      </c>
      <c r="AA159" s="47">
        <v>1.9964552732902804E-3</v>
      </c>
      <c r="AB159" s="47">
        <v>0.77761932894656427</v>
      </c>
      <c r="AC159" s="280">
        <v>0.77961578421985456</v>
      </c>
    </row>
    <row r="160" spans="1:29" x14ac:dyDescent="0.25">
      <c r="A160" s="49">
        <v>7</v>
      </c>
      <c r="B160" s="35">
        <v>975</v>
      </c>
      <c r="C160" s="36" t="s">
        <v>185</v>
      </c>
      <c r="D160" s="37">
        <v>189</v>
      </c>
      <c r="E160" s="38">
        <v>0</v>
      </c>
      <c r="F160" s="38">
        <v>0</v>
      </c>
      <c r="G160" s="38">
        <v>474</v>
      </c>
      <c r="H160" s="92">
        <f t="shared" si="24"/>
        <v>474</v>
      </c>
      <c r="I160" s="257"/>
      <c r="J160" s="43">
        <v>160.66</v>
      </c>
      <c r="K160" s="41">
        <f t="shared" si="25"/>
        <v>338.94514767932492</v>
      </c>
      <c r="L160" s="42">
        <v>4</v>
      </c>
      <c r="M160" s="43">
        <v>35.21</v>
      </c>
      <c r="N160" s="41">
        <f t="shared" si="26"/>
        <v>74.28270042194093</v>
      </c>
      <c r="O160" s="44"/>
      <c r="P160" s="43">
        <v>125.45</v>
      </c>
      <c r="Q160" s="41">
        <f t="shared" si="27"/>
        <v>264.66244725738397</v>
      </c>
      <c r="R160" s="45">
        <v>4</v>
      </c>
      <c r="S160" s="46">
        <v>1.6245487364620937E-2</v>
      </c>
      <c r="T160" s="47">
        <v>0</v>
      </c>
      <c r="U160" s="47">
        <v>0</v>
      </c>
      <c r="V160" s="47">
        <v>0.20291298394124238</v>
      </c>
      <c r="W160" s="47">
        <v>0</v>
      </c>
      <c r="X160" s="47">
        <v>0</v>
      </c>
      <c r="Y160" s="267">
        <v>0.21915847130586333</v>
      </c>
      <c r="Z160" s="47">
        <v>0</v>
      </c>
      <c r="AA160" s="48">
        <v>0</v>
      </c>
      <c r="AB160" s="47">
        <v>0.7808415286941367</v>
      </c>
      <c r="AC160" s="280">
        <v>0.7808415286941367</v>
      </c>
    </row>
    <row r="161" spans="1:29" x14ac:dyDescent="0.25">
      <c r="A161" s="49">
        <v>7</v>
      </c>
      <c r="B161" s="35">
        <v>376</v>
      </c>
      <c r="C161" s="36" t="s">
        <v>186</v>
      </c>
      <c r="D161" s="37">
        <v>4050</v>
      </c>
      <c r="E161" s="38">
        <v>171</v>
      </c>
      <c r="F161" s="38">
        <v>0</v>
      </c>
      <c r="G161" s="38">
        <v>11900</v>
      </c>
      <c r="H161" s="92">
        <f t="shared" si="24"/>
        <v>11900</v>
      </c>
      <c r="I161" s="256"/>
      <c r="J161" s="43">
        <v>4023.47</v>
      </c>
      <c r="K161" s="41">
        <f t="shared" si="25"/>
        <v>338.10672268907564</v>
      </c>
      <c r="L161" s="50">
        <v>4</v>
      </c>
      <c r="M161" s="43">
        <v>880.02</v>
      </c>
      <c r="N161" s="41">
        <f t="shared" si="26"/>
        <v>73.951260504201684</v>
      </c>
      <c r="O161" s="50"/>
      <c r="P161" s="43">
        <v>3143.45</v>
      </c>
      <c r="Q161" s="41">
        <f t="shared" si="27"/>
        <v>264.15546218487395</v>
      </c>
      <c r="R161" s="51">
        <v>4</v>
      </c>
      <c r="S161" s="46">
        <v>1.6296878067936383E-2</v>
      </c>
      <c r="T161" s="52">
        <v>0</v>
      </c>
      <c r="U161" s="52">
        <v>0</v>
      </c>
      <c r="V161" s="52">
        <v>0.20242477264649669</v>
      </c>
      <c r="W161" s="52">
        <v>0</v>
      </c>
      <c r="X161" s="52">
        <v>0</v>
      </c>
      <c r="Y161" s="267">
        <v>0.21872165071443309</v>
      </c>
      <c r="Z161" s="52">
        <v>0</v>
      </c>
      <c r="AA161" s="52">
        <v>0</v>
      </c>
      <c r="AB161" s="52">
        <v>0.78127834928556694</v>
      </c>
      <c r="AC161" s="280">
        <v>0.78127834928556694</v>
      </c>
    </row>
    <row r="162" spans="1:29" x14ac:dyDescent="0.25">
      <c r="A162" s="134">
        <v>7</v>
      </c>
      <c r="B162" s="35">
        <v>503</v>
      </c>
      <c r="C162" s="36" t="s">
        <v>187</v>
      </c>
      <c r="D162" s="37">
        <v>2919</v>
      </c>
      <c r="E162" s="38">
        <v>0</v>
      </c>
      <c r="F162" s="38">
        <v>160</v>
      </c>
      <c r="G162" s="38">
        <v>8809</v>
      </c>
      <c r="H162" s="92">
        <f t="shared" si="24"/>
        <v>8875.6666666666661</v>
      </c>
      <c r="I162" s="257">
        <v>1</v>
      </c>
      <c r="J162" s="43">
        <v>2454.79</v>
      </c>
      <c r="K162" s="41">
        <f t="shared" si="25"/>
        <v>276.57528073008604</v>
      </c>
      <c r="L162" s="42"/>
      <c r="M162" s="43">
        <v>530.21</v>
      </c>
      <c r="N162" s="41">
        <f t="shared" si="26"/>
        <v>59.737484508205959</v>
      </c>
      <c r="O162" s="50"/>
      <c r="P162" s="43">
        <v>1924.5800000000002</v>
      </c>
      <c r="Q162" s="41">
        <f t="shared" si="27"/>
        <v>216.8377962218801</v>
      </c>
      <c r="R162" s="45"/>
      <c r="S162" s="46">
        <v>1.9773585520553694E-2</v>
      </c>
      <c r="T162" s="47">
        <v>0</v>
      </c>
      <c r="U162" s="47">
        <v>0</v>
      </c>
      <c r="V162" s="47">
        <v>0.19440359460483383</v>
      </c>
      <c r="W162" s="47">
        <v>2.9330411155333041E-4</v>
      </c>
      <c r="X162" s="47">
        <v>1.5194782445748923E-3</v>
      </c>
      <c r="Y162" s="267">
        <v>0.21598996248151575</v>
      </c>
      <c r="Z162" s="47">
        <v>0</v>
      </c>
      <c r="AA162" s="48">
        <v>3.7885114408971849E-4</v>
      </c>
      <c r="AB162" s="47">
        <v>0.78363118637439455</v>
      </c>
      <c r="AC162" s="280">
        <v>0.7840100375184843</v>
      </c>
    </row>
    <row r="163" spans="1:29" x14ac:dyDescent="0.25">
      <c r="A163" s="173">
        <v>7</v>
      </c>
      <c r="B163" s="35">
        <v>502</v>
      </c>
      <c r="C163" s="36" t="s">
        <v>188</v>
      </c>
      <c r="D163" s="37">
        <v>5711</v>
      </c>
      <c r="E163" s="38">
        <v>0</v>
      </c>
      <c r="F163" s="38">
        <v>0</v>
      </c>
      <c r="G163" s="38">
        <v>11781</v>
      </c>
      <c r="H163" s="92">
        <f t="shared" si="24"/>
        <v>11781</v>
      </c>
      <c r="I163" s="257"/>
      <c r="J163" s="43">
        <v>4008.66</v>
      </c>
      <c r="K163" s="41">
        <f t="shared" si="25"/>
        <v>340.26483320600965</v>
      </c>
      <c r="L163" s="42">
        <v>4</v>
      </c>
      <c r="M163" s="43">
        <v>853.66</v>
      </c>
      <c r="N163" s="41">
        <f t="shared" si="26"/>
        <v>72.460741872506574</v>
      </c>
      <c r="O163" s="44"/>
      <c r="P163" s="43">
        <v>3155</v>
      </c>
      <c r="Q163" s="41">
        <f t="shared" si="27"/>
        <v>267.8040913335031</v>
      </c>
      <c r="R163" s="45">
        <v>4</v>
      </c>
      <c r="S163" s="46">
        <v>1.619244336012533E-2</v>
      </c>
      <c r="T163" s="47">
        <v>0</v>
      </c>
      <c r="U163" s="47">
        <v>0</v>
      </c>
      <c r="V163" s="47">
        <v>0.19001112591239969</v>
      </c>
      <c r="W163" s="47">
        <v>0</v>
      </c>
      <c r="X163" s="47">
        <v>6.7503854155752793E-3</v>
      </c>
      <c r="Y163" s="267">
        <v>0.21295395468810027</v>
      </c>
      <c r="Z163" s="47">
        <v>0</v>
      </c>
      <c r="AA163" s="48">
        <v>0</v>
      </c>
      <c r="AB163" s="47">
        <v>0.78704604531189981</v>
      </c>
      <c r="AC163" s="280">
        <v>0.78704604531189981</v>
      </c>
    </row>
    <row r="164" spans="1:29" x14ac:dyDescent="0.25">
      <c r="A164" s="49">
        <v>7</v>
      </c>
      <c r="B164" s="35">
        <v>275</v>
      </c>
      <c r="C164" s="36" t="s">
        <v>189</v>
      </c>
      <c r="D164" s="37">
        <v>5560</v>
      </c>
      <c r="E164" s="38">
        <v>400</v>
      </c>
      <c r="F164" s="38">
        <v>0</v>
      </c>
      <c r="G164" s="38">
        <v>14649</v>
      </c>
      <c r="H164" s="92">
        <f t="shared" si="24"/>
        <v>14649</v>
      </c>
      <c r="I164" s="257"/>
      <c r="J164" s="43">
        <v>6075.78</v>
      </c>
      <c r="K164" s="41">
        <f t="shared" si="25"/>
        <v>414.75732131886133</v>
      </c>
      <c r="L164" s="50"/>
      <c r="M164" s="43">
        <v>1259.8900000000001</v>
      </c>
      <c r="N164" s="41">
        <f t="shared" si="26"/>
        <v>86.005188067444877</v>
      </c>
      <c r="O164" s="44"/>
      <c r="P164" s="43">
        <v>4815.8900000000003</v>
      </c>
      <c r="Q164" s="41">
        <f t="shared" si="27"/>
        <v>328.75213325141647</v>
      </c>
      <c r="R164" s="51"/>
      <c r="S164" s="46">
        <v>1.328553700101057E-2</v>
      </c>
      <c r="T164" s="47">
        <v>0</v>
      </c>
      <c r="U164" s="47">
        <v>2.1034336332125259E-2</v>
      </c>
      <c r="V164" s="47">
        <v>0.10982951983119862</v>
      </c>
      <c r="W164" s="47">
        <v>6.3213282903594278E-2</v>
      </c>
      <c r="X164" s="47">
        <v>0</v>
      </c>
      <c r="Y164" s="267">
        <v>0.20736267606792874</v>
      </c>
      <c r="Z164" s="47">
        <v>0</v>
      </c>
      <c r="AA164" s="48">
        <v>0</v>
      </c>
      <c r="AB164" s="47">
        <v>0.79263732393207131</v>
      </c>
      <c r="AC164" s="280">
        <v>0.79263732393207131</v>
      </c>
    </row>
    <row r="165" spans="1:29" x14ac:dyDescent="0.25">
      <c r="A165" s="173">
        <v>7</v>
      </c>
      <c r="B165" s="35">
        <v>983</v>
      </c>
      <c r="C165" s="36" t="s">
        <v>190</v>
      </c>
      <c r="D165" s="37">
        <v>561</v>
      </c>
      <c r="E165" s="38">
        <v>0</v>
      </c>
      <c r="F165" s="38">
        <v>0</v>
      </c>
      <c r="G165" s="38">
        <v>1060</v>
      </c>
      <c r="H165" s="92">
        <f t="shared" si="24"/>
        <v>1060</v>
      </c>
      <c r="I165" s="257"/>
      <c r="J165" s="43">
        <v>351.19</v>
      </c>
      <c r="K165" s="41">
        <f t="shared" si="25"/>
        <v>331.31132075471697</v>
      </c>
      <c r="L165" s="50">
        <v>4</v>
      </c>
      <c r="M165" s="43">
        <v>70.34</v>
      </c>
      <c r="N165" s="41">
        <f t="shared" si="26"/>
        <v>66.35849056603773</v>
      </c>
      <c r="O165" s="44"/>
      <c r="P165" s="43">
        <v>280.85000000000002</v>
      </c>
      <c r="Q165" s="41">
        <f t="shared" si="27"/>
        <v>264.95283018867923</v>
      </c>
      <c r="R165" s="51">
        <v>4</v>
      </c>
      <c r="S165" s="46">
        <v>1.66291750904069E-2</v>
      </c>
      <c r="T165" s="47">
        <v>0</v>
      </c>
      <c r="U165" s="47">
        <v>0</v>
      </c>
      <c r="V165" s="47">
        <v>0.18366126598137761</v>
      </c>
      <c r="W165" s="47">
        <v>0</v>
      </c>
      <c r="X165" s="47">
        <v>0</v>
      </c>
      <c r="Y165" s="267">
        <v>0.20029044107178451</v>
      </c>
      <c r="Z165" s="47">
        <v>0</v>
      </c>
      <c r="AA165" s="48">
        <v>0</v>
      </c>
      <c r="AB165" s="47">
        <v>0.7997095589282156</v>
      </c>
      <c r="AC165" s="280">
        <v>0.7997095589282156</v>
      </c>
    </row>
    <row r="166" spans="1:29" x14ac:dyDescent="0.25">
      <c r="A166" s="173">
        <v>7</v>
      </c>
      <c r="B166" s="35">
        <v>287</v>
      </c>
      <c r="C166" s="36" t="s">
        <v>191</v>
      </c>
      <c r="D166" s="37">
        <v>1115</v>
      </c>
      <c r="E166" s="38">
        <v>25</v>
      </c>
      <c r="F166" s="38">
        <v>0</v>
      </c>
      <c r="G166" s="38">
        <v>2867</v>
      </c>
      <c r="H166" s="92">
        <f t="shared" si="24"/>
        <v>2867</v>
      </c>
      <c r="I166" s="257"/>
      <c r="J166" s="43">
        <v>965.58</v>
      </c>
      <c r="K166" s="41">
        <f t="shared" si="25"/>
        <v>336.79107080572027</v>
      </c>
      <c r="L166" s="50">
        <v>4</v>
      </c>
      <c r="M166" s="43">
        <v>191.42</v>
      </c>
      <c r="N166" s="41">
        <f t="shared" si="26"/>
        <v>66.766655040111615</v>
      </c>
      <c r="O166" s="50"/>
      <c r="P166" s="43">
        <v>774.16</v>
      </c>
      <c r="Q166" s="41">
        <f t="shared" si="27"/>
        <v>270.02441576560864</v>
      </c>
      <c r="R166" s="51">
        <v>4</v>
      </c>
      <c r="S166" s="46">
        <v>1.6363222104848901E-2</v>
      </c>
      <c r="T166" s="47">
        <v>0</v>
      </c>
      <c r="U166" s="47">
        <v>1.0356469686613227E-3</v>
      </c>
      <c r="V166" s="47">
        <v>0.18084467366764018</v>
      </c>
      <c r="W166" s="47">
        <v>0</v>
      </c>
      <c r="X166" s="47">
        <v>0</v>
      </c>
      <c r="Y166" s="267">
        <v>0.19824354274115041</v>
      </c>
      <c r="Z166" s="47">
        <v>0</v>
      </c>
      <c r="AA166" s="47">
        <v>0</v>
      </c>
      <c r="AB166" s="47">
        <v>0.80175645725884959</v>
      </c>
      <c r="AC166" s="280">
        <v>0.80175645725884959</v>
      </c>
    </row>
    <row r="167" spans="1:29" x14ac:dyDescent="0.25">
      <c r="A167" s="49">
        <v>7</v>
      </c>
      <c r="B167" s="35">
        <v>249</v>
      </c>
      <c r="C167" s="36" t="s">
        <v>192</v>
      </c>
      <c r="D167" s="37">
        <v>9634</v>
      </c>
      <c r="E167" s="38">
        <v>824</v>
      </c>
      <c r="F167" s="38">
        <v>102</v>
      </c>
      <c r="G167" s="38">
        <v>21931</v>
      </c>
      <c r="H167" s="92">
        <f t="shared" si="24"/>
        <v>21973.5</v>
      </c>
      <c r="I167" s="257">
        <v>1</v>
      </c>
      <c r="J167" s="43">
        <v>7163.3099999999995</v>
      </c>
      <c r="K167" s="41">
        <f t="shared" si="25"/>
        <v>325.99767902245884</v>
      </c>
      <c r="L167" s="50">
        <v>4</v>
      </c>
      <c r="M167" s="43">
        <v>1404.0800000000002</v>
      </c>
      <c r="N167" s="41">
        <f t="shared" si="26"/>
        <v>63.898787175461365</v>
      </c>
      <c r="O167" s="44"/>
      <c r="P167" s="43">
        <v>5759.23</v>
      </c>
      <c r="Q167" s="41">
        <f t="shared" si="27"/>
        <v>262.0988918469975</v>
      </c>
      <c r="R167" s="51">
        <v>4</v>
      </c>
      <c r="S167" s="46">
        <v>1.6869296456526385E-2</v>
      </c>
      <c r="T167" s="52">
        <v>0</v>
      </c>
      <c r="U167" s="52">
        <v>1.7450033573864598E-2</v>
      </c>
      <c r="V167" s="52">
        <v>0.15726807858378319</v>
      </c>
      <c r="W167" s="52">
        <v>0</v>
      </c>
      <c r="X167" s="52">
        <v>4.4225365089602432E-3</v>
      </c>
      <c r="Y167" s="267">
        <v>0.19600994512313441</v>
      </c>
      <c r="Z167" s="52">
        <v>0</v>
      </c>
      <c r="AA167" s="48">
        <v>9.0740174584095907E-5</v>
      </c>
      <c r="AB167" s="52">
        <v>0.80389931470228149</v>
      </c>
      <c r="AC167" s="280">
        <v>0.80399005487686559</v>
      </c>
    </row>
    <row r="168" spans="1:29" x14ac:dyDescent="0.25">
      <c r="A168" s="49">
        <v>7</v>
      </c>
      <c r="B168" s="35">
        <v>325</v>
      </c>
      <c r="C168" s="36" t="s">
        <v>193</v>
      </c>
      <c r="D168" s="37">
        <v>3305</v>
      </c>
      <c r="E168" s="38">
        <v>10</v>
      </c>
      <c r="F168" s="38">
        <v>593</v>
      </c>
      <c r="G168" s="38">
        <v>6631</v>
      </c>
      <c r="H168" s="92">
        <f t="shared" si="24"/>
        <v>6878.083333333333</v>
      </c>
      <c r="I168" s="257">
        <v>1</v>
      </c>
      <c r="J168" s="43">
        <v>2269.64</v>
      </c>
      <c r="K168" s="41">
        <f t="shared" si="25"/>
        <v>329.98146285908138</v>
      </c>
      <c r="L168" s="50">
        <v>4</v>
      </c>
      <c r="M168" s="43">
        <v>441.95</v>
      </c>
      <c r="N168" s="41">
        <f t="shared" si="26"/>
        <v>64.254819050849932</v>
      </c>
      <c r="O168" s="44"/>
      <c r="P168" s="43">
        <v>1827.69</v>
      </c>
      <c r="Q168" s="41">
        <f t="shared" si="27"/>
        <v>265.72664380823147</v>
      </c>
      <c r="R168" s="51">
        <v>4</v>
      </c>
      <c r="S168" s="46">
        <v>1.6099469519395147E-2</v>
      </c>
      <c r="T168" s="52">
        <v>0</v>
      </c>
      <c r="U168" s="52">
        <v>0</v>
      </c>
      <c r="V168" s="52">
        <v>0.17862304153962746</v>
      </c>
      <c r="W168" s="52">
        <v>0</v>
      </c>
      <c r="X168" s="52">
        <v>0</v>
      </c>
      <c r="Y168" s="267">
        <v>0.19472251105902261</v>
      </c>
      <c r="Z168" s="52">
        <v>0</v>
      </c>
      <c r="AA168" s="48">
        <v>6.9173965915299345E-3</v>
      </c>
      <c r="AB168" s="52">
        <v>0.79836009234944749</v>
      </c>
      <c r="AC168" s="280">
        <v>0.80527748894097739</v>
      </c>
    </row>
    <row r="169" spans="1:29" x14ac:dyDescent="0.25">
      <c r="A169" s="49">
        <v>7</v>
      </c>
      <c r="B169" s="35">
        <v>510</v>
      </c>
      <c r="C169" s="36" t="s">
        <v>194</v>
      </c>
      <c r="D169" s="37">
        <v>4322</v>
      </c>
      <c r="E169" s="38">
        <v>0</v>
      </c>
      <c r="F169" s="38">
        <v>0</v>
      </c>
      <c r="G169" s="38">
        <v>10535</v>
      </c>
      <c r="H169" s="92">
        <f t="shared" si="24"/>
        <v>10535</v>
      </c>
      <c r="I169" s="257"/>
      <c r="J169" s="43">
        <v>3410.44</v>
      </c>
      <c r="K169" s="41">
        <f t="shared" si="25"/>
        <v>323.72472710014239</v>
      </c>
      <c r="L169" s="50">
        <v>4</v>
      </c>
      <c r="M169" s="43">
        <v>638.73</v>
      </c>
      <c r="N169" s="41">
        <f t="shared" si="26"/>
        <v>60.629330802088276</v>
      </c>
      <c r="O169" s="44"/>
      <c r="P169" s="43">
        <v>2771.71</v>
      </c>
      <c r="Q169" s="41">
        <f t="shared" si="27"/>
        <v>263.09539629805408</v>
      </c>
      <c r="R169" s="51">
        <v>4</v>
      </c>
      <c r="S169" s="46">
        <v>1.7021264118412871E-2</v>
      </c>
      <c r="T169" s="52">
        <v>0</v>
      </c>
      <c r="U169" s="52">
        <v>0</v>
      </c>
      <c r="V169" s="52">
        <v>0.17026542029767419</v>
      </c>
      <c r="W169" s="52">
        <v>0</v>
      </c>
      <c r="X169" s="52">
        <v>0</v>
      </c>
      <c r="Y169" s="267">
        <v>0.18728668441608706</v>
      </c>
      <c r="Z169" s="52">
        <v>0</v>
      </c>
      <c r="AA169" s="48">
        <v>0</v>
      </c>
      <c r="AB169" s="52">
        <v>0.81271331558391291</v>
      </c>
      <c r="AC169" s="280">
        <v>0.81271331558391291</v>
      </c>
    </row>
    <row r="170" spans="1:29" x14ac:dyDescent="0.25">
      <c r="A170" s="49">
        <v>7</v>
      </c>
      <c r="B170" s="35">
        <v>321</v>
      </c>
      <c r="C170" s="36" t="s">
        <v>195</v>
      </c>
      <c r="D170" s="37">
        <v>4037</v>
      </c>
      <c r="E170" s="38">
        <v>411</v>
      </c>
      <c r="F170" s="38">
        <v>0</v>
      </c>
      <c r="G170" s="38">
        <v>12245</v>
      </c>
      <c r="H170" s="92">
        <f t="shared" ref="H170:H180" si="28">(F170/6)*2.5+G170</f>
        <v>12245</v>
      </c>
      <c r="I170" s="257"/>
      <c r="J170" s="43">
        <v>3894.06</v>
      </c>
      <c r="K170" s="41">
        <f t="shared" ref="K170:K180" si="29">J170*1000/H170</f>
        <v>318.01224989791751</v>
      </c>
      <c r="L170" s="50">
        <v>4</v>
      </c>
      <c r="M170" s="43">
        <v>694.2600000000001</v>
      </c>
      <c r="N170" s="41">
        <f t="shared" ref="N170:N180" si="30">M170*1000/H170</f>
        <v>56.697427521437334</v>
      </c>
      <c r="O170" s="44"/>
      <c r="P170" s="43">
        <v>3199.8</v>
      </c>
      <c r="Q170" s="41">
        <f t="shared" ref="Q170:Q180" si="31">P170*1000/H170</f>
        <v>261.31482237648021</v>
      </c>
      <c r="R170" s="51">
        <v>4</v>
      </c>
      <c r="S170" s="46">
        <v>1.7326389423891773E-2</v>
      </c>
      <c r="T170" s="52">
        <v>0</v>
      </c>
      <c r="U170" s="52">
        <v>0</v>
      </c>
      <c r="V170" s="52">
        <v>0.16001294278978753</v>
      </c>
      <c r="W170" s="52">
        <v>0</v>
      </c>
      <c r="X170" s="52">
        <v>9.4759710944361411E-4</v>
      </c>
      <c r="Y170" s="267">
        <v>0.17828692932312293</v>
      </c>
      <c r="Z170" s="52">
        <v>0</v>
      </c>
      <c r="AA170" s="48">
        <v>5.3671489396670824E-3</v>
      </c>
      <c r="AB170" s="52">
        <v>0.81634592173720999</v>
      </c>
      <c r="AC170" s="280">
        <v>0.82171307067687704</v>
      </c>
    </row>
    <row r="171" spans="1:29" x14ac:dyDescent="0.25">
      <c r="A171" s="49">
        <v>7</v>
      </c>
      <c r="B171" s="35">
        <v>382</v>
      </c>
      <c r="C171" s="36" t="s">
        <v>196</v>
      </c>
      <c r="D171" s="37">
        <v>1503</v>
      </c>
      <c r="E171" s="38">
        <v>65</v>
      </c>
      <c r="F171" s="38">
        <v>0</v>
      </c>
      <c r="G171" s="38">
        <v>4055</v>
      </c>
      <c r="H171" s="92">
        <f t="shared" si="28"/>
        <v>4055</v>
      </c>
      <c r="I171" s="257"/>
      <c r="J171" s="43">
        <v>1058.3799999999999</v>
      </c>
      <c r="K171" s="41">
        <f t="shared" si="29"/>
        <v>261.00616522811339</v>
      </c>
      <c r="L171" s="50"/>
      <c r="M171" s="43">
        <v>184.99</v>
      </c>
      <c r="N171" s="41">
        <f t="shared" si="30"/>
        <v>45.620221948212084</v>
      </c>
      <c r="O171" s="44"/>
      <c r="P171" s="43">
        <v>873.39</v>
      </c>
      <c r="Q171" s="41">
        <f t="shared" si="31"/>
        <v>215.38594327990137</v>
      </c>
      <c r="R171" s="51"/>
      <c r="S171" s="46">
        <v>2.1107730682741549E-2</v>
      </c>
      <c r="T171" s="52">
        <v>0</v>
      </c>
      <c r="U171" s="52">
        <v>0</v>
      </c>
      <c r="V171" s="52">
        <v>0.15070201628904553</v>
      </c>
      <c r="W171" s="52">
        <v>0</v>
      </c>
      <c r="X171" s="52">
        <v>2.9762467166802096E-3</v>
      </c>
      <c r="Y171" s="267">
        <v>0.17478599368846728</v>
      </c>
      <c r="Z171" s="52">
        <v>0</v>
      </c>
      <c r="AA171" s="48">
        <v>2.9856951189553851E-3</v>
      </c>
      <c r="AB171" s="52">
        <v>0.82222831119257744</v>
      </c>
      <c r="AC171" s="280">
        <v>0.82521400631153285</v>
      </c>
    </row>
    <row r="172" spans="1:29" x14ac:dyDescent="0.25">
      <c r="A172" s="49">
        <v>7</v>
      </c>
      <c r="B172" s="35">
        <v>296</v>
      </c>
      <c r="C172" s="36" t="s">
        <v>197</v>
      </c>
      <c r="D172" s="37">
        <v>9879</v>
      </c>
      <c r="E172" s="38">
        <v>91</v>
      </c>
      <c r="F172" s="38">
        <v>2991</v>
      </c>
      <c r="G172" s="38">
        <v>18227</v>
      </c>
      <c r="H172" s="92">
        <f t="shared" si="28"/>
        <v>19473.25</v>
      </c>
      <c r="I172" s="257">
        <v>1</v>
      </c>
      <c r="J172" s="43">
        <v>6131.91</v>
      </c>
      <c r="K172" s="41">
        <f t="shared" si="29"/>
        <v>314.8888860359724</v>
      </c>
      <c r="L172" s="50">
        <v>4</v>
      </c>
      <c r="M172" s="43">
        <v>1019.89</v>
      </c>
      <c r="N172" s="41">
        <f t="shared" si="30"/>
        <v>52.373897526093486</v>
      </c>
      <c r="O172" s="44"/>
      <c r="P172" s="43">
        <v>5112.0200000000004</v>
      </c>
      <c r="Q172" s="41">
        <f t="shared" si="31"/>
        <v>262.51498850987895</v>
      </c>
      <c r="R172" s="51">
        <v>4</v>
      </c>
      <c r="S172" s="46">
        <v>1.6378257345590529E-2</v>
      </c>
      <c r="T172" s="52">
        <v>0</v>
      </c>
      <c r="U172" s="52">
        <v>5.5447650079665223E-4</v>
      </c>
      <c r="V172" s="52">
        <v>0.14939227744699449</v>
      </c>
      <c r="W172" s="52">
        <v>0</v>
      </c>
      <c r="X172" s="52">
        <v>0</v>
      </c>
      <c r="Y172" s="267">
        <v>0.16632501129338167</v>
      </c>
      <c r="Z172" s="52">
        <v>0</v>
      </c>
      <c r="AA172" s="48">
        <v>0</v>
      </c>
      <c r="AB172" s="52">
        <v>0.83367498870661838</v>
      </c>
      <c r="AC172" s="280">
        <v>0.83367498870661838</v>
      </c>
    </row>
    <row r="173" spans="1:29" x14ac:dyDescent="0.25">
      <c r="A173" s="49">
        <v>7</v>
      </c>
      <c r="B173" s="35">
        <v>192</v>
      </c>
      <c r="C173" s="36" t="s">
        <v>198</v>
      </c>
      <c r="D173" s="37">
        <v>2829</v>
      </c>
      <c r="E173" s="38">
        <v>120</v>
      </c>
      <c r="F173" s="38">
        <v>653</v>
      </c>
      <c r="G173" s="38">
        <v>5242</v>
      </c>
      <c r="H173" s="92">
        <f t="shared" si="28"/>
        <v>5514.083333333333</v>
      </c>
      <c r="I173" s="257">
        <v>1</v>
      </c>
      <c r="J173" s="43">
        <v>1729.6299999999999</v>
      </c>
      <c r="K173" s="41">
        <f t="shared" si="29"/>
        <v>313.67498375372151</v>
      </c>
      <c r="L173" s="50">
        <v>4</v>
      </c>
      <c r="M173" s="43">
        <v>269.32</v>
      </c>
      <c r="N173" s="41">
        <f t="shared" si="30"/>
        <v>48.842207075821008</v>
      </c>
      <c r="O173" s="44"/>
      <c r="P173" s="43">
        <v>1460.3100000000002</v>
      </c>
      <c r="Q173" s="41">
        <f t="shared" si="31"/>
        <v>264.8327766779006</v>
      </c>
      <c r="R173" s="51">
        <v>4</v>
      </c>
      <c r="S173" s="46">
        <v>1.669721269866966E-2</v>
      </c>
      <c r="T173" s="52">
        <v>0</v>
      </c>
      <c r="U173" s="52">
        <v>0</v>
      </c>
      <c r="V173" s="52">
        <v>0.10920254620930489</v>
      </c>
      <c r="W173" s="52">
        <v>2.7988644970311571E-2</v>
      </c>
      <c r="X173" s="52">
        <v>1.821198753490631E-3</v>
      </c>
      <c r="Y173" s="267">
        <v>0.15570960263177674</v>
      </c>
      <c r="Z173" s="52">
        <v>0</v>
      </c>
      <c r="AA173" s="48">
        <v>1.8269803368350459E-3</v>
      </c>
      <c r="AB173" s="52">
        <v>0.84246341703138827</v>
      </c>
      <c r="AC173" s="280">
        <v>0.84429039736822331</v>
      </c>
    </row>
    <row r="174" spans="1:29" x14ac:dyDescent="0.25">
      <c r="A174" s="49">
        <v>7</v>
      </c>
      <c r="B174" s="35">
        <v>437</v>
      </c>
      <c r="C174" s="176" t="s">
        <v>199</v>
      </c>
      <c r="D174" s="37">
        <v>3258</v>
      </c>
      <c r="E174" s="38">
        <v>0</v>
      </c>
      <c r="F174" s="38">
        <v>255</v>
      </c>
      <c r="G174" s="38">
        <v>7427</v>
      </c>
      <c r="H174" s="92">
        <f t="shared" si="28"/>
        <v>7533.25</v>
      </c>
      <c r="I174" s="257">
        <v>1</v>
      </c>
      <c r="J174" s="43">
        <v>3144.76</v>
      </c>
      <c r="K174" s="41">
        <f t="shared" si="29"/>
        <v>417.45063551587958</v>
      </c>
      <c r="L174" s="42"/>
      <c r="M174" s="43">
        <v>471.19</v>
      </c>
      <c r="N174" s="41">
        <f t="shared" si="30"/>
        <v>62.548037035807916</v>
      </c>
      <c r="O174" s="44"/>
      <c r="P174" s="43">
        <v>2673.57</v>
      </c>
      <c r="Q174" s="41">
        <f t="shared" si="31"/>
        <v>354.90259848007167</v>
      </c>
      <c r="R174" s="45"/>
      <c r="S174" s="46">
        <v>1.3012121751739401E-2</v>
      </c>
      <c r="T174" s="47">
        <v>0</v>
      </c>
      <c r="U174" s="47">
        <v>2.5407344280644627E-2</v>
      </c>
      <c r="V174" s="47">
        <v>9.5183734211831739E-2</v>
      </c>
      <c r="W174" s="47">
        <v>1.6230173367760971E-2</v>
      </c>
      <c r="X174" s="47">
        <v>0</v>
      </c>
      <c r="Y174" s="267">
        <v>0.14983337361197674</v>
      </c>
      <c r="Z174" s="47">
        <v>0</v>
      </c>
      <c r="AA174" s="48">
        <v>0</v>
      </c>
      <c r="AB174" s="47">
        <v>0.85016662638802321</v>
      </c>
      <c r="AC174" s="280">
        <v>0.85016662638802321</v>
      </c>
    </row>
    <row r="175" spans="1:29" x14ac:dyDescent="0.25">
      <c r="A175" s="173">
        <v>7</v>
      </c>
      <c r="B175" s="35">
        <v>346</v>
      </c>
      <c r="C175" s="36" t="s">
        <v>200</v>
      </c>
      <c r="D175" s="37">
        <v>1690</v>
      </c>
      <c r="E175" s="38">
        <v>0</v>
      </c>
      <c r="F175" s="38">
        <v>0</v>
      </c>
      <c r="G175" s="38">
        <v>4724</v>
      </c>
      <c r="H175" s="92">
        <f t="shared" si="28"/>
        <v>4724</v>
      </c>
      <c r="I175" s="256"/>
      <c r="J175" s="43">
        <v>1342.64</v>
      </c>
      <c r="K175" s="41">
        <f t="shared" si="29"/>
        <v>284.21676545300591</v>
      </c>
      <c r="L175" s="50"/>
      <c r="M175" s="43">
        <v>190.36</v>
      </c>
      <c r="N175" s="41">
        <f t="shared" si="30"/>
        <v>40.296359017781541</v>
      </c>
      <c r="O175" s="44"/>
      <c r="P175" s="43">
        <v>1152.28</v>
      </c>
      <c r="Q175" s="41">
        <f t="shared" si="31"/>
        <v>243.92040643522438</v>
      </c>
      <c r="R175" s="51"/>
      <c r="S175" s="46">
        <v>1.938717750104272E-2</v>
      </c>
      <c r="T175" s="47">
        <v>0</v>
      </c>
      <c r="U175" s="47">
        <v>0</v>
      </c>
      <c r="V175" s="47">
        <v>0.12239319549544182</v>
      </c>
      <c r="W175" s="47">
        <v>0</v>
      </c>
      <c r="X175" s="47">
        <v>0</v>
      </c>
      <c r="Y175" s="267">
        <v>0.14178037299648455</v>
      </c>
      <c r="Z175" s="47">
        <v>0</v>
      </c>
      <c r="AA175" s="48">
        <v>0</v>
      </c>
      <c r="AB175" s="47">
        <v>0.8582196270035154</v>
      </c>
      <c r="AC175" s="280">
        <v>0.8582196270035154</v>
      </c>
    </row>
    <row r="176" spans="1:29" x14ac:dyDescent="0.25">
      <c r="A176" s="134">
        <v>7</v>
      </c>
      <c r="B176" s="35">
        <v>981</v>
      </c>
      <c r="C176" s="36" t="s">
        <v>201</v>
      </c>
      <c r="D176" s="37">
        <v>346</v>
      </c>
      <c r="E176" s="38">
        <v>0</v>
      </c>
      <c r="F176" s="38">
        <v>0</v>
      </c>
      <c r="G176" s="38">
        <v>848</v>
      </c>
      <c r="H176" s="92">
        <f t="shared" si="28"/>
        <v>848</v>
      </c>
      <c r="I176" s="257"/>
      <c r="J176" s="43">
        <v>290.84999999999997</v>
      </c>
      <c r="K176" s="41">
        <f t="shared" si="29"/>
        <v>342.98349056603769</v>
      </c>
      <c r="L176" s="42">
        <v>4</v>
      </c>
      <c r="M176" s="43">
        <v>39.21</v>
      </c>
      <c r="N176" s="41">
        <f t="shared" si="30"/>
        <v>46.238207547169814</v>
      </c>
      <c r="O176" s="42"/>
      <c r="P176" s="43">
        <v>251.64</v>
      </c>
      <c r="Q176" s="41">
        <f t="shared" si="31"/>
        <v>296.74528301886795</v>
      </c>
      <c r="R176" s="113">
        <v>4</v>
      </c>
      <c r="S176" s="46">
        <v>1.605638645349837E-2</v>
      </c>
      <c r="T176" s="47">
        <v>0</v>
      </c>
      <c r="U176" s="47">
        <v>0</v>
      </c>
      <c r="V176" s="47">
        <v>0.11875537218497509</v>
      </c>
      <c r="W176" s="47">
        <v>0</v>
      </c>
      <c r="X176" s="47">
        <v>0</v>
      </c>
      <c r="Y176" s="267">
        <v>0.13481175863847344</v>
      </c>
      <c r="Z176" s="47">
        <v>0</v>
      </c>
      <c r="AA176" s="47">
        <v>1.0795942925906826E-2</v>
      </c>
      <c r="AB176" s="47">
        <v>0.85439229843561981</v>
      </c>
      <c r="AC176" s="280">
        <v>0.86518824136152661</v>
      </c>
    </row>
    <row r="177" spans="1:29" x14ac:dyDescent="0.25">
      <c r="A177" s="49">
        <v>7</v>
      </c>
      <c r="B177" s="35">
        <v>976</v>
      </c>
      <c r="C177" s="36" t="s">
        <v>202</v>
      </c>
      <c r="D177" s="37">
        <v>270</v>
      </c>
      <c r="E177" s="38">
        <v>3</v>
      </c>
      <c r="F177" s="38">
        <v>50</v>
      </c>
      <c r="G177" s="38">
        <v>735</v>
      </c>
      <c r="H177" s="92">
        <f t="shared" si="28"/>
        <v>755.83333333333337</v>
      </c>
      <c r="I177" s="257">
        <v>1</v>
      </c>
      <c r="J177" s="43">
        <v>234.05</v>
      </c>
      <c r="K177" s="41">
        <f t="shared" si="29"/>
        <v>309.65821389195145</v>
      </c>
      <c r="L177" s="50">
        <v>4</v>
      </c>
      <c r="M177" s="43">
        <v>31.25</v>
      </c>
      <c r="N177" s="41">
        <f t="shared" si="30"/>
        <v>41.345093715545751</v>
      </c>
      <c r="O177" s="44"/>
      <c r="P177" s="43">
        <v>202.8</v>
      </c>
      <c r="Q177" s="41">
        <f t="shared" si="31"/>
        <v>268.31312017640573</v>
      </c>
      <c r="R177" s="51">
        <v>4</v>
      </c>
      <c r="S177" s="46">
        <v>1.7303994872890405E-2</v>
      </c>
      <c r="T177" s="47">
        <v>0</v>
      </c>
      <c r="U177" s="47">
        <v>0</v>
      </c>
      <c r="V177" s="47">
        <v>0.11621448408459729</v>
      </c>
      <c r="W177" s="47">
        <v>0</v>
      </c>
      <c r="X177" s="47">
        <v>0</v>
      </c>
      <c r="Y177" s="267">
        <v>0.1335184789574877</v>
      </c>
      <c r="Z177" s="47">
        <v>0</v>
      </c>
      <c r="AA177" s="48">
        <v>0</v>
      </c>
      <c r="AB177" s="47">
        <v>0.8664815210425123</v>
      </c>
      <c r="AC177" s="280">
        <v>0.8664815210425123</v>
      </c>
    </row>
    <row r="178" spans="1:29" x14ac:dyDescent="0.25">
      <c r="A178" s="49">
        <v>7</v>
      </c>
      <c r="B178" s="35">
        <v>979</v>
      </c>
      <c r="C178" s="36" t="s">
        <v>203</v>
      </c>
      <c r="D178" s="37">
        <v>288</v>
      </c>
      <c r="E178" s="38">
        <v>3</v>
      </c>
      <c r="F178" s="38">
        <v>178</v>
      </c>
      <c r="G178" s="38">
        <v>581</v>
      </c>
      <c r="H178" s="92">
        <f t="shared" si="28"/>
        <v>655.16666666666663</v>
      </c>
      <c r="I178" s="257">
        <v>1</v>
      </c>
      <c r="J178" s="43">
        <v>197.98</v>
      </c>
      <c r="K178" s="41">
        <f t="shared" si="29"/>
        <v>302.1826507250064</v>
      </c>
      <c r="L178" s="50">
        <v>4</v>
      </c>
      <c r="M178" s="43">
        <v>23.02</v>
      </c>
      <c r="N178" s="41">
        <f t="shared" si="30"/>
        <v>35.136097685067412</v>
      </c>
      <c r="O178" s="42"/>
      <c r="P178" s="43">
        <v>174.96</v>
      </c>
      <c r="Q178" s="41">
        <f t="shared" si="31"/>
        <v>267.04655303993894</v>
      </c>
      <c r="R178" s="51">
        <v>4</v>
      </c>
      <c r="S178" s="46">
        <v>1.6163248813011417E-2</v>
      </c>
      <c r="T178" s="47">
        <v>0</v>
      </c>
      <c r="U178" s="47">
        <v>0</v>
      </c>
      <c r="V178" s="47">
        <v>0.10011112233558946</v>
      </c>
      <c r="W178" s="47">
        <v>0</v>
      </c>
      <c r="X178" s="47">
        <v>0</v>
      </c>
      <c r="Y178" s="267">
        <v>0.11627437114860087</v>
      </c>
      <c r="Z178" s="47">
        <v>0</v>
      </c>
      <c r="AA178" s="47">
        <v>0</v>
      </c>
      <c r="AB178" s="47">
        <v>0.88372562885139927</v>
      </c>
      <c r="AC178" s="280">
        <v>0.88372562885139927</v>
      </c>
    </row>
    <row r="179" spans="1:29" x14ac:dyDescent="0.25">
      <c r="A179" s="134">
        <v>7</v>
      </c>
      <c r="B179" s="35">
        <v>718</v>
      </c>
      <c r="C179" s="36" t="s">
        <v>204</v>
      </c>
      <c r="D179" s="37">
        <v>230</v>
      </c>
      <c r="E179" s="38">
        <v>18</v>
      </c>
      <c r="F179" s="38">
        <v>0</v>
      </c>
      <c r="G179" s="38">
        <v>883</v>
      </c>
      <c r="H179" s="92">
        <f t="shared" si="28"/>
        <v>883</v>
      </c>
      <c r="I179" s="257"/>
      <c r="J179" s="43">
        <v>250.25</v>
      </c>
      <c r="K179" s="41">
        <f t="shared" si="29"/>
        <v>283.4088335220838</v>
      </c>
      <c r="L179" s="42">
        <v>4</v>
      </c>
      <c r="M179" s="43">
        <v>20.76</v>
      </c>
      <c r="N179" s="41">
        <f t="shared" si="30"/>
        <v>23.510758776896942</v>
      </c>
      <c r="O179" s="44"/>
      <c r="P179" s="43">
        <v>229.49</v>
      </c>
      <c r="Q179" s="41">
        <f t="shared" si="31"/>
        <v>259.89807474518688</v>
      </c>
      <c r="R179" s="113">
        <v>4</v>
      </c>
      <c r="S179" s="46">
        <v>1.946053946053946E-2</v>
      </c>
      <c r="T179" s="47">
        <v>0</v>
      </c>
      <c r="U179" s="47">
        <v>0</v>
      </c>
      <c r="V179" s="47">
        <v>6.3496503496503501E-2</v>
      </c>
      <c r="W179" s="47">
        <v>0</v>
      </c>
      <c r="X179" s="47">
        <v>0</v>
      </c>
      <c r="Y179" s="267">
        <v>8.2957042957042954E-2</v>
      </c>
      <c r="Z179" s="47">
        <v>0</v>
      </c>
      <c r="AA179" s="48">
        <v>0</v>
      </c>
      <c r="AB179" s="47">
        <v>0.91704295704295713</v>
      </c>
      <c r="AC179" s="280">
        <v>0.91704295704295713</v>
      </c>
    </row>
    <row r="180" spans="1:29" ht="15.75" thickBot="1" x14ac:dyDescent="0.3">
      <c r="A180" s="177">
        <v>7</v>
      </c>
      <c r="B180" s="54">
        <v>693</v>
      </c>
      <c r="C180" s="178" t="s">
        <v>205</v>
      </c>
      <c r="D180" s="56">
        <v>1494</v>
      </c>
      <c r="E180" s="57">
        <v>6</v>
      </c>
      <c r="F180" s="57">
        <v>230</v>
      </c>
      <c r="G180" s="57">
        <v>11290</v>
      </c>
      <c r="H180" s="94">
        <f t="shared" si="28"/>
        <v>11385.833333333334</v>
      </c>
      <c r="I180" s="264">
        <v>1</v>
      </c>
      <c r="J180" s="62">
        <v>3082.21</v>
      </c>
      <c r="K180" s="60">
        <f t="shared" si="29"/>
        <v>270.70570152967866</v>
      </c>
      <c r="L180" s="95">
        <v>4</v>
      </c>
      <c r="M180" s="62">
        <v>110.21</v>
      </c>
      <c r="N180" s="60">
        <f t="shared" si="30"/>
        <v>9.679572568250018</v>
      </c>
      <c r="O180" s="96"/>
      <c r="P180" s="62">
        <v>2972</v>
      </c>
      <c r="Q180" s="60">
        <f t="shared" si="31"/>
        <v>261.02612896142864</v>
      </c>
      <c r="R180" s="150">
        <v>4</v>
      </c>
      <c r="S180" s="65">
        <v>2.0183569581566474E-2</v>
      </c>
      <c r="T180" s="151">
        <v>0</v>
      </c>
      <c r="U180" s="151">
        <v>0</v>
      </c>
      <c r="V180" s="151">
        <v>1.5573241278173777E-2</v>
      </c>
      <c r="W180" s="151">
        <v>0</v>
      </c>
      <c r="X180" s="151">
        <v>0</v>
      </c>
      <c r="Y180" s="268">
        <v>3.5756810859740251E-2</v>
      </c>
      <c r="Z180" s="151">
        <v>0</v>
      </c>
      <c r="AA180" s="99">
        <v>0</v>
      </c>
      <c r="AB180" s="151">
        <v>0.96424318914025975</v>
      </c>
      <c r="AC180" s="281">
        <v>0.96424318914025975</v>
      </c>
    </row>
    <row r="181" spans="1:29" ht="15.75" thickBot="1" x14ac:dyDescent="0.3">
      <c r="A181" s="164"/>
      <c r="B181" s="68"/>
      <c r="C181" s="69"/>
      <c r="D181" s="100"/>
      <c r="E181" s="101"/>
      <c r="F181" s="101"/>
      <c r="G181" s="102"/>
      <c r="H181" s="72"/>
      <c r="I181" s="260"/>
      <c r="J181" s="106"/>
      <c r="K181" s="74"/>
      <c r="L181" s="107"/>
      <c r="M181" s="76"/>
      <c r="N181" s="77"/>
      <c r="O181" s="78"/>
      <c r="P181" s="79"/>
      <c r="Q181" s="77"/>
      <c r="R181" s="107"/>
      <c r="S181" s="81"/>
      <c r="T181" s="108"/>
      <c r="U181" s="108"/>
      <c r="V181" s="108"/>
      <c r="W181" s="108"/>
      <c r="X181" s="83" t="s">
        <v>35</v>
      </c>
      <c r="Y181" s="269">
        <f>SUM(Y106:Y180)/75</f>
        <v>0.2950164793362518</v>
      </c>
      <c r="Z181" s="108"/>
      <c r="AA181" s="81"/>
      <c r="AB181" s="108"/>
      <c r="AC181" s="283"/>
    </row>
    <row r="182" spans="1:29" ht="15.75" thickBot="1" x14ac:dyDescent="0.3">
      <c r="A182" s="164"/>
      <c r="B182" s="68"/>
      <c r="C182" s="104" t="s">
        <v>206</v>
      </c>
      <c r="D182" s="100"/>
      <c r="E182" s="101"/>
      <c r="F182" s="101"/>
      <c r="G182" s="102"/>
      <c r="H182" s="72"/>
      <c r="I182" s="260"/>
      <c r="J182" s="106"/>
      <c r="K182" s="74"/>
      <c r="L182" s="107"/>
      <c r="M182" s="76"/>
      <c r="N182" s="77"/>
      <c r="O182" s="78"/>
      <c r="P182" s="79"/>
      <c r="Q182" s="77"/>
      <c r="R182" s="107"/>
      <c r="S182" s="81"/>
      <c r="T182" s="108"/>
      <c r="U182" s="108"/>
      <c r="V182" s="108"/>
      <c r="W182" s="108"/>
      <c r="X182" s="108"/>
      <c r="Y182" s="270"/>
      <c r="Z182" s="108"/>
      <c r="AA182" s="81"/>
      <c r="AB182" s="108"/>
      <c r="AC182" s="283"/>
    </row>
    <row r="183" spans="1:29" x14ac:dyDescent="0.25">
      <c r="A183" s="179">
        <v>8</v>
      </c>
      <c r="B183" s="86">
        <v>537</v>
      </c>
      <c r="C183" s="87" t="s">
        <v>207</v>
      </c>
      <c r="D183" s="22">
        <v>147</v>
      </c>
      <c r="E183" s="23">
        <v>0</v>
      </c>
      <c r="F183" s="23">
        <v>0</v>
      </c>
      <c r="G183" s="23">
        <v>385</v>
      </c>
      <c r="H183" s="88">
        <f t="shared" ref="H183:H219" si="32">(F183/6)*2.5+G183</f>
        <v>385</v>
      </c>
      <c r="I183" s="259"/>
      <c r="J183" s="28">
        <v>185.45</v>
      </c>
      <c r="K183" s="26">
        <f t="shared" ref="K183:K219" si="33">J183*1000/H183</f>
        <v>481.68831168831167</v>
      </c>
      <c r="L183" s="89" t="s">
        <v>141</v>
      </c>
      <c r="M183" s="28">
        <v>73.349999999999994</v>
      </c>
      <c r="N183" s="26">
        <f t="shared" ref="N183:N219" si="34">M183*1000/H183</f>
        <v>190.51948051948051</v>
      </c>
      <c r="O183" s="89">
        <v>6</v>
      </c>
      <c r="P183" s="28">
        <v>112.1</v>
      </c>
      <c r="Q183" s="26">
        <f t="shared" ref="Q183:Q219" si="35">P183*1000/H183</f>
        <v>291.16883116883116</v>
      </c>
      <c r="R183" s="90">
        <v>4</v>
      </c>
      <c r="S183" s="31">
        <v>1.1431652736586683E-2</v>
      </c>
      <c r="T183" s="32">
        <v>0</v>
      </c>
      <c r="U183" s="32">
        <v>0</v>
      </c>
      <c r="V183" s="32">
        <v>0.38409274737125915</v>
      </c>
      <c r="W183" s="32">
        <v>0</v>
      </c>
      <c r="X183" s="32">
        <v>0</v>
      </c>
      <c r="Y183" s="266">
        <v>0.39552440010784584</v>
      </c>
      <c r="Z183" s="32">
        <v>0</v>
      </c>
      <c r="AA183" s="33">
        <v>0</v>
      </c>
      <c r="AB183" s="32">
        <v>0.60447559989215427</v>
      </c>
      <c r="AC183" s="279">
        <v>0.60447559989215427</v>
      </c>
    </row>
    <row r="184" spans="1:29" x14ac:dyDescent="0.25">
      <c r="A184" s="180">
        <v>8</v>
      </c>
      <c r="B184" s="181">
        <v>834</v>
      </c>
      <c r="C184" s="36" t="s">
        <v>208</v>
      </c>
      <c r="D184" s="37">
        <v>837</v>
      </c>
      <c r="E184" s="38">
        <v>0</v>
      </c>
      <c r="F184" s="38">
        <v>458</v>
      </c>
      <c r="G184" s="38">
        <v>866</v>
      </c>
      <c r="H184" s="92">
        <f t="shared" si="32"/>
        <v>1056.8333333333333</v>
      </c>
      <c r="I184" s="257">
        <v>1</v>
      </c>
      <c r="J184" s="182">
        <v>495.78999999999996</v>
      </c>
      <c r="K184" s="41">
        <f t="shared" si="33"/>
        <v>469.12789780791672</v>
      </c>
      <c r="L184" s="50" t="s">
        <v>141</v>
      </c>
      <c r="M184" s="182">
        <v>193.21</v>
      </c>
      <c r="N184" s="41">
        <f t="shared" si="34"/>
        <v>182.81974451979184</v>
      </c>
      <c r="O184" s="50">
        <v>6</v>
      </c>
      <c r="P184" s="182">
        <v>302.58</v>
      </c>
      <c r="Q184" s="41">
        <f t="shared" si="35"/>
        <v>286.30815328812491</v>
      </c>
      <c r="R184" s="51" t="s">
        <v>112</v>
      </c>
      <c r="S184" s="183">
        <v>9.6210088948950161E-3</v>
      </c>
      <c r="T184" s="52">
        <v>0</v>
      </c>
      <c r="U184" s="52">
        <v>2.0169829968333369E-3</v>
      </c>
      <c r="V184" s="52">
        <v>0.32485528146997722</v>
      </c>
      <c r="W184" s="52">
        <v>5.1433066419250092E-2</v>
      </c>
      <c r="X184" s="52">
        <v>1.7749450372133364E-3</v>
      </c>
      <c r="Y184" s="267">
        <v>0.38970128481816901</v>
      </c>
      <c r="Z184" s="52">
        <v>0</v>
      </c>
      <c r="AA184" s="48">
        <v>4.2356642933500071E-4</v>
      </c>
      <c r="AB184" s="52">
        <v>0.60987514875249604</v>
      </c>
      <c r="AC184" s="280">
        <v>0.6102987151818311</v>
      </c>
    </row>
    <row r="185" spans="1:29" x14ac:dyDescent="0.25">
      <c r="A185" s="180">
        <v>8</v>
      </c>
      <c r="B185" s="35">
        <v>810</v>
      </c>
      <c r="C185" s="36" t="s">
        <v>209</v>
      </c>
      <c r="D185" s="37">
        <v>1030</v>
      </c>
      <c r="E185" s="38">
        <v>0</v>
      </c>
      <c r="F185" s="38">
        <v>673</v>
      </c>
      <c r="G185" s="38">
        <v>798</v>
      </c>
      <c r="H185" s="92">
        <f t="shared" si="32"/>
        <v>1078.4166666666667</v>
      </c>
      <c r="I185" s="257">
        <v>1</v>
      </c>
      <c r="J185" s="43">
        <v>529.63</v>
      </c>
      <c r="K185" s="41">
        <f t="shared" si="33"/>
        <v>491.11815161115828</v>
      </c>
      <c r="L185" s="50">
        <v>2</v>
      </c>
      <c r="M185" s="43">
        <v>200.64000000000001</v>
      </c>
      <c r="N185" s="41">
        <f t="shared" si="34"/>
        <v>186.050537052778</v>
      </c>
      <c r="O185" s="44"/>
      <c r="P185" s="43">
        <v>328.99</v>
      </c>
      <c r="Q185" s="41">
        <f t="shared" si="35"/>
        <v>305.06761455838034</v>
      </c>
      <c r="R185" s="51"/>
      <c r="S185" s="46">
        <v>8.3076864981213305E-3</v>
      </c>
      <c r="T185" s="52">
        <v>0</v>
      </c>
      <c r="U185" s="52">
        <v>0</v>
      </c>
      <c r="V185" s="52">
        <v>0.36346128429280822</v>
      </c>
      <c r="W185" s="52">
        <v>0</v>
      </c>
      <c r="X185" s="52">
        <v>7.0615335234031308E-3</v>
      </c>
      <c r="Y185" s="267">
        <v>0.37883050431433263</v>
      </c>
      <c r="Z185" s="52">
        <v>0</v>
      </c>
      <c r="AA185" s="48">
        <v>1.7748239336895567E-3</v>
      </c>
      <c r="AB185" s="52">
        <v>0.61939467175197782</v>
      </c>
      <c r="AC185" s="280">
        <v>0.62116949568566737</v>
      </c>
    </row>
    <row r="186" spans="1:29" x14ac:dyDescent="0.25">
      <c r="A186" s="179">
        <v>8</v>
      </c>
      <c r="B186" s="35">
        <v>245</v>
      </c>
      <c r="C186" s="36" t="s">
        <v>210</v>
      </c>
      <c r="D186" s="37">
        <v>3271</v>
      </c>
      <c r="E186" s="38">
        <v>0</v>
      </c>
      <c r="F186" s="38">
        <v>2982</v>
      </c>
      <c r="G186" s="38">
        <v>559</v>
      </c>
      <c r="H186" s="92">
        <f t="shared" si="32"/>
        <v>1801.5</v>
      </c>
      <c r="I186" s="257">
        <v>1</v>
      </c>
      <c r="J186" s="43">
        <v>828.78</v>
      </c>
      <c r="K186" s="41">
        <f t="shared" si="33"/>
        <v>460.04995836802664</v>
      </c>
      <c r="L186" s="109" t="s">
        <v>77</v>
      </c>
      <c r="M186" s="43">
        <v>295.48</v>
      </c>
      <c r="N186" s="41">
        <f t="shared" si="34"/>
        <v>164.0188731612545</v>
      </c>
      <c r="O186" s="109"/>
      <c r="P186" s="43">
        <v>533.29999999999995</v>
      </c>
      <c r="Q186" s="41">
        <f t="shared" si="35"/>
        <v>296.03108520677216</v>
      </c>
      <c r="R186" s="184">
        <v>4</v>
      </c>
      <c r="S186" s="46">
        <v>3.7163058954125341E-3</v>
      </c>
      <c r="T186" s="111">
        <v>1.2065928231858878E-2</v>
      </c>
      <c r="U186" s="111">
        <v>0</v>
      </c>
      <c r="V186" s="111">
        <v>0.34074181326769465</v>
      </c>
      <c r="W186" s="111">
        <v>0</v>
      </c>
      <c r="X186" s="111">
        <v>0</v>
      </c>
      <c r="Y186" s="267">
        <v>0.35652404739496607</v>
      </c>
      <c r="Z186" s="111">
        <v>0</v>
      </c>
      <c r="AA186" s="111">
        <v>0</v>
      </c>
      <c r="AB186" s="111">
        <v>0.64347595260503387</v>
      </c>
      <c r="AC186" s="280">
        <v>0.64347595260503387</v>
      </c>
    </row>
    <row r="187" spans="1:29" x14ac:dyDescent="0.25">
      <c r="A187" s="180">
        <v>8</v>
      </c>
      <c r="B187" s="35">
        <v>790</v>
      </c>
      <c r="C187" s="36" t="s">
        <v>211</v>
      </c>
      <c r="D187" s="37">
        <v>211</v>
      </c>
      <c r="E187" s="38">
        <v>0</v>
      </c>
      <c r="F187" s="38">
        <v>0</v>
      </c>
      <c r="G187" s="38">
        <v>551</v>
      </c>
      <c r="H187" s="92">
        <f t="shared" si="32"/>
        <v>551</v>
      </c>
      <c r="I187" s="257"/>
      <c r="J187" s="43">
        <v>231.44</v>
      </c>
      <c r="K187" s="41">
        <f t="shared" si="33"/>
        <v>420.03629764065334</v>
      </c>
      <c r="L187" s="50">
        <v>4</v>
      </c>
      <c r="M187" s="43">
        <v>76.34</v>
      </c>
      <c r="N187" s="41">
        <f t="shared" si="34"/>
        <v>138.54809437386569</v>
      </c>
      <c r="O187" s="44"/>
      <c r="P187" s="43">
        <v>155.1</v>
      </c>
      <c r="Q187" s="41">
        <f t="shared" si="35"/>
        <v>281.48820326678765</v>
      </c>
      <c r="R187" s="51">
        <v>4</v>
      </c>
      <c r="S187" s="46">
        <v>1.3135153819564467E-2</v>
      </c>
      <c r="T187" s="47">
        <v>0</v>
      </c>
      <c r="U187" s="47">
        <v>0</v>
      </c>
      <c r="V187" s="47">
        <v>0.31671275492568268</v>
      </c>
      <c r="W187" s="47">
        <v>0</v>
      </c>
      <c r="X187" s="47">
        <v>0</v>
      </c>
      <c r="Y187" s="267">
        <v>0.32984790874524716</v>
      </c>
      <c r="Z187" s="47">
        <v>0</v>
      </c>
      <c r="AA187" s="48">
        <v>0</v>
      </c>
      <c r="AB187" s="47">
        <v>0.67015209125475284</v>
      </c>
      <c r="AC187" s="280">
        <v>0.67015209125475284</v>
      </c>
    </row>
    <row r="188" spans="1:29" x14ac:dyDescent="0.25">
      <c r="A188" s="179">
        <v>8</v>
      </c>
      <c r="B188" s="35">
        <v>372</v>
      </c>
      <c r="C188" s="36" t="s">
        <v>212</v>
      </c>
      <c r="D188" s="37">
        <v>1678</v>
      </c>
      <c r="E188" s="38">
        <v>0</v>
      </c>
      <c r="F188" s="38">
        <v>1157</v>
      </c>
      <c r="G188" s="38">
        <v>1025</v>
      </c>
      <c r="H188" s="92">
        <f t="shared" si="32"/>
        <v>1507.0833333333335</v>
      </c>
      <c r="I188" s="257">
        <v>1</v>
      </c>
      <c r="J188" s="43">
        <v>667.42</v>
      </c>
      <c r="K188" s="41">
        <f t="shared" si="33"/>
        <v>442.85540503179425</v>
      </c>
      <c r="L188" s="50"/>
      <c r="M188" s="43">
        <v>202.68</v>
      </c>
      <c r="N188" s="41">
        <f t="shared" si="34"/>
        <v>134.48493226430742</v>
      </c>
      <c r="O188" s="44"/>
      <c r="P188" s="43">
        <v>464.73999999999995</v>
      </c>
      <c r="Q188" s="41">
        <f t="shared" si="35"/>
        <v>308.37047276748677</v>
      </c>
      <c r="R188" s="51"/>
      <c r="S188" s="46">
        <v>8.4654340595127515E-3</v>
      </c>
      <c r="T188" s="47">
        <v>0</v>
      </c>
      <c r="U188" s="47">
        <v>7.3267208054897962E-2</v>
      </c>
      <c r="V188" s="47">
        <v>0.22194420305055287</v>
      </c>
      <c r="W188" s="47">
        <v>0</v>
      </c>
      <c r="X188" s="47">
        <v>0</v>
      </c>
      <c r="Y188" s="267">
        <v>0.30367684516496357</v>
      </c>
      <c r="Z188" s="47">
        <v>0</v>
      </c>
      <c r="AA188" s="48">
        <v>6.0381768601480337E-3</v>
      </c>
      <c r="AB188" s="47">
        <v>0.69028497797488841</v>
      </c>
      <c r="AC188" s="280">
        <v>0.69632315483503648</v>
      </c>
    </row>
    <row r="189" spans="1:29" x14ac:dyDescent="0.25">
      <c r="A189" s="180">
        <v>8</v>
      </c>
      <c r="B189" s="35">
        <v>616</v>
      </c>
      <c r="C189" s="36" t="s">
        <v>213</v>
      </c>
      <c r="D189" s="37">
        <v>1447</v>
      </c>
      <c r="E189" s="38">
        <v>31</v>
      </c>
      <c r="F189" s="38">
        <v>523</v>
      </c>
      <c r="G189" s="38">
        <v>1929</v>
      </c>
      <c r="H189" s="92">
        <f t="shared" si="32"/>
        <v>2146.9166666666665</v>
      </c>
      <c r="I189" s="257">
        <v>1</v>
      </c>
      <c r="J189" s="43">
        <v>731.73</v>
      </c>
      <c r="K189" s="41">
        <f t="shared" si="33"/>
        <v>340.82831968326673</v>
      </c>
      <c r="L189" s="42"/>
      <c r="M189" s="43">
        <v>218.29</v>
      </c>
      <c r="N189" s="41">
        <f t="shared" si="34"/>
        <v>101.67604704421069</v>
      </c>
      <c r="O189" s="44"/>
      <c r="P189" s="43">
        <v>513.44000000000005</v>
      </c>
      <c r="Q189" s="41">
        <f t="shared" si="35"/>
        <v>239.15227263905606</v>
      </c>
      <c r="R189" s="105"/>
      <c r="S189" s="46">
        <v>1.4527216322960656E-2</v>
      </c>
      <c r="T189" s="47">
        <v>0</v>
      </c>
      <c r="U189" s="47">
        <v>8.6097330982739531E-4</v>
      </c>
      <c r="V189" s="47">
        <v>0.26191354734669892</v>
      </c>
      <c r="W189" s="47">
        <v>2.1018681754198954E-2</v>
      </c>
      <c r="X189" s="47">
        <v>0</v>
      </c>
      <c r="Y189" s="267">
        <v>0.29832041873368592</v>
      </c>
      <c r="Z189" s="47">
        <v>0</v>
      </c>
      <c r="AA189" s="48">
        <v>0</v>
      </c>
      <c r="AB189" s="47">
        <v>0.70167958126631413</v>
      </c>
      <c r="AC189" s="280">
        <v>0.70167958126631413</v>
      </c>
    </row>
    <row r="190" spans="1:29" x14ac:dyDescent="0.25">
      <c r="A190" s="179">
        <v>8</v>
      </c>
      <c r="B190" s="35">
        <v>801</v>
      </c>
      <c r="C190" s="114" t="s">
        <v>214</v>
      </c>
      <c r="D190" s="37">
        <v>1338</v>
      </c>
      <c r="E190" s="38">
        <v>0</v>
      </c>
      <c r="F190" s="38">
        <v>489</v>
      </c>
      <c r="G190" s="38">
        <v>1632</v>
      </c>
      <c r="H190" s="92">
        <f t="shared" si="32"/>
        <v>1835.75</v>
      </c>
      <c r="I190" s="256">
        <v>1</v>
      </c>
      <c r="J190" s="43">
        <v>705.35</v>
      </c>
      <c r="K190" s="41">
        <f t="shared" si="33"/>
        <v>384.22987879613237</v>
      </c>
      <c r="L190" s="42" t="s">
        <v>112</v>
      </c>
      <c r="M190" s="43">
        <v>202.1</v>
      </c>
      <c r="N190" s="41">
        <f t="shared" si="34"/>
        <v>110.0912433610241</v>
      </c>
      <c r="O190" s="50">
        <v>6</v>
      </c>
      <c r="P190" s="43">
        <v>503.25</v>
      </c>
      <c r="Q190" s="41">
        <f t="shared" si="35"/>
        <v>274.13863543510826</v>
      </c>
      <c r="R190" s="51" t="s">
        <v>112</v>
      </c>
      <c r="S190" s="46">
        <v>1.2745445523498973E-2</v>
      </c>
      <c r="T190" s="47">
        <v>0</v>
      </c>
      <c r="U190" s="47">
        <v>0</v>
      </c>
      <c r="V190" s="47">
        <v>0.2737789749769618</v>
      </c>
      <c r="W190" s="47">
        <v>0</v>
      </c>
      <c r="X190" s="47">
        <v>0</v>
      </c>
      <c r="Y190" s="267">
        <v>0.28652442050046079</v>
      </c>
      <c r="Z190" s="47">
        <v>0</v>
      </c>
      <c r="AA190" s="48">
        <v>0</v>
      </c>
      <c r="AB190" s="47">
        <v>0.71347557949953921</v>
      </c>
      <c r="AC190" s="280">
        <v>0.71347557949953921</v>
      </c>
    </row>
    <row r="191" spans="1:29" x14ac:dyDescent="0.25">
      <c r="A191" s="180">
        <v>8</v>
      </c>
      <c r="B191" s="35">
        <v>714</v>
      </c>
      <c r="C191" s="36" t="s">
        <v>215</v>
      </c>
      <c r="D191" s="37">
        <v>654</v>
      </c>
      <c r="E191" s="38">
        <v>0</v>
      </c>
      <c r="F191" s="38">
        <v>367</v>
      </c>
      <c r="G191" s="38">
        <v>487</v>
      </c>
      <c r="H191" s="92">
        <f t="shared" si="32"/>
        <v>639.91666666666663</v>
      </c>
      <c r="I191" s="257">
        <v>1</v>
      </c>
      <c r="J191" s="43">
        <v>241.1</v>
      </c>
      <c r="K191" s="41">
        <f t="shared" si="33"/>
        <v>376.7678083083735</v>
      </c>
      <c r="L191" s="42">
        <v>4</v>
      </c>
      <c r="M191" s="43">
        <v>68.03</v>
      </c>
      <c r="N191" s="41">
        <f t="shared" si="34"/>
        <v>106.31071754134653</v>
      </c>
      <c r="O191" s="44"/>
      <c r="P191" s="43">
        <v>173.07</v>
      </c>
      <c r="Q191" s="41">
        <f t="shared" si="35"/>
        <v>270.45709076702695</v>
      </c>
      <c r="R191" s="45">
        <v>4</v>
      </c>
      <c r="S191" s="46">
        <v>1.1115719618415596E-2</v>
      </c>
      <c r="T191" s="47">
        <v>0</v>
      </c>
      <c r="U191" s="47">
        <v>0</v>
      </c>
      <c r="V191" s="47">
        <v>0.27104935711323103</v>
      </c>
      <c r="W191" s="47">
        <v>0</v>
      </c>
      <c r="X191" s="47">
        <v>0</v>
      </c>
      <c r="Y191" s="267">
        <v>0.28216507673164665</v>
      </c>
      <c r="Z191" s="47">
        <v>0</v>
      </c>
      <c r="AA191" s="48">
        <v>0</v>
      </c>
      <c r="AB191" s="47">
        <v>0.71783492326835341</v>
      </c>
      <c r="AC191" s="280">
        <v>0.71783492326835341</v>
      </c>
    </row>
    <row r="192" spans="1:29" x14ac:dyDescent="0.25">
      <c r="A192" s="179">
        <v>8</v>
      </c>
      <c r="B192" s="35">
        <v>922</v>
      </c>
      <c r="C192" s="36" t="s">
        <v>216</v>
      </c>
      <c r="D192" s="37">
        <v>1090</v>
      </c>
      <c r="E192" s="38">
        <v>1</v>
      </c>
      <c r="F192" s="38">
        <v>434</v>
      </c>
      <c r="G192" s="38">
        <v>1607</v>
      </c>
      <c r="H192" s="92">
        <f t="shared" si="32"/>
        <v>1787.8333333333333</v>
      </c>
      <c r="I192" s="257">
        <v>1</v>
      </c>
      <c r="J192" s="43">
        <v>655.49</v>
      </c>
      <c r="K192" s="41">
        <f t="shared" si="33"/>
        <v>366.63932133867814</v>
      </c>
      <c r="L192" s="42">
        <v>4</v>
      </c>
      <c r="M192" s="43">
        <v>177.9</v>
      </c>
      <c r="N192" s="41">
        <f t="shared" si="34"/>
        <v>99.505919642024807</v>
      </c>
      <c r="O192" s="44"/>
      <c r="P192" s="43">
        <v>477.59000000000003</v>
      </c>
      <c r="Q192" s="41">
        <f t="shared" si="35"/>
        <v>267.13340169665332</v>
      </c>
      <c r="R192" s="45">
        <v>4</v>
      </c>
      <c r="S192" s="46">
        <v>1.3501350135013501E-2</v>
      </c>
      <c r="T192" s="47">
        <v>0</v>
      </c>
      <c r="U192" s="47">
        <v>0</v>
      </c>
      <c r="V192" s="47">
        <v>0.25652565256525656</v>
      </c>
      <c r="W192" s="47">
        <v>0</v>
      </c>
      <c r="X192" s="47">
        <v>1.3730186577979831E-3</v>
      </c>
      <c r="Y192" s="267">
        <v>0.27140002135806807</v>
      </c>
      <c r="Z192" s="47">
        <v>0</v>
      </c>
      <c r="AA192" s="48">
        <v>3.5088254588170681E-4</v>
      </c>
      <c r="AB192" s="47">
        <v>0.72824909609605026</v>
      </c>
      <c r="AC192" s="280">
        <v>0.72859997864193193</v>
      </c>
    </row>
    <row r="193" spans="1:29" x14ac:dyDescent="0.25">
      <c r="A193" s="179">
        <v>8</v>
      </c>
      <c r="B193" s="35">
        <v>974</v>
      </c>
      <c r="C193" s="36" t="s">
        <v>217</v>
      </c>
      <c r="D193" s="37">
        <v>125</v>
      </c>
      <c r="E193" s="38">
        <v>0</v>
      </c>
      <c r="F193" s="38">
        <v>0</v>
      </c>
      <c r="G193" s="38">
        <v>437</v>
      </c>
      <c r="H193" s="92">
        <f t="shared" si="32"/>
        <v>437</v>
      </c>
      <c r="I193" s="257"/>
      <c r="J193" s="43">
        <v>158.03</v>
      </c>
      <c r="K193" s="41">
        <f t="shared" si="33"/>
        <v>361.62471395881005</v>
      </c>
      <c r="L193" s="50">
        <v>4</v>
      </c>
      <c r="M193" s="43">
        <v>41.12</v>
      </c>
      <c r="N193" s="41">
        <f t="shared" si="34"/>
        <v>94.096109839816933</v>
      </c>
      <c r="O193" s="44"/>
      <c r="P193" s="43">
        <v>116.91</v>
      </c>
      <c r="Q193" s="41">
        <f t="shared" si="35"/>
        <v>267.52860411899314</v>
      </c>
      <c r="R193" s="51">
        <v>4</v>
      </c>
      <c r="S193" s="46">
        <v>1.5250268936277922E-2</v>
      </c>
      <c r="T193" s="47">
        <v>0</v>
      </c>
      <c r="U193" s="47">
        <v>0</v>
      </c>
      <c r="V193" s="47">
        <v>0.24495348984370058</v>
      </c>
      <c r="W193" s="47">
        <v>0</v>
      </c>
      <c r="X193" s="47">
        <v>0</v>
      </c>
      <c r="Y193" s="267">
        <v>0.26020375877997848</v>
      </c>
      <c r="Z193" s="47">
        <v>0</v>
      </c>
      <c r="AA193" s="48">
        <v>0</v>
      </c>
      <c r="AB193" s="47">
        <v>0.73979624122002152</v>
      </c>
      <c r="AC193" s="280">
        <v>0.73979624122002152</v>
      </c>
    </row>
    <row r="194" spans="1:29" x14ac:dyDescent="0.25">
      <c r="A194" s="134">
        <v>8</v>
      </c>
      <c r="B194" s="35">
        <v>605</v>
      </c>
      <c r="C194" s="36" t="s">
        <v>218</v>
      </c>
      <c r="D194" s="37">
        <v>125</v>
      </c>
      <c r="E194" s="38">
        <v>0</v>
      </c>
      <c r="F194" s="38">
        <v>0</v>
      </c>
      <c r="G194" s="38">
        <v>325</v>
      </c>
      <c r="H194" s="92">
        <f t="shared" si="32"/>
        <v>325</v>
      </c>
      <c r="I194" s="257"/>
      <c r="J194" s="43">
        <v>115.79</v>
      </c>
      <c r="K194" s="41">
        <f t="shared" si="33"/>
        <v>356.27692307692308</v>
      </c>
      <c r="L194" s="50">
        <v>4</v>
      </c>
      <c r="M194" s="43">
        <v>28.19</v>
      </c>
      <c r="N194" s="41">
        <f t="shared" si="34"/>
        <v>86.738461538461536</v>
      </c>
      <c r="O194" s="44"/>
      <c r="P194" s="43">
        <v>87.6</v>
      </c>
      <c r="Q194" s="41">
        <f t="shared" si="35"/>
        <v>269.53846153846155</v>
      </c>
      <c r="R194" s="51">
        <v>4</v>
      </c>
      <c r="S194" s="46">
        <v>1.5459020640815269E-2</v>
      </c>
      <c r="T194" s="47">
        <v>0</v>
      </c>
      <c r="U194" s="47">
        <v>0</v>
      </c>
      <c r="V194" s="47">
        <v>0.22799896364107433</v>
      </c>
      <c r="W194" s="47">
        <v>0</v>
      </c>
      <c r="X194" s="47">
        <v>0</v>
      </c>
      <c r="Y194" s="267">
        <v>0.24345798428188961</v>
      </c>
      <c r="Z194" s="47">
        <v>0</v>
      </c>
      <c r="AA194" s="48">
        <v>0</v>
      </c>
      <c r="AB194" s="47">
        <v>0.75654201571811031</v>
      </c>
      <c r="AC194" s="280">
        <v>0.75654201571811031</v>
      </c>
    </row>
    <row r="195" spans="1:29" x14ac:dyDescent="0.25">
      <c r="A195" s="180">
        <v>8</v>
      </c>
      <c r="B195" s="35">
        <v>607</v>
      </c>
      <c r="C195" s="36" t="s">
        <v>219</v>
      </c>
      <c r="D195" s="37">
        <v>318</v>
      </c>
      <c r="E195" s="38">
        <v>0</v>
      </c>
      <c r="F195" s="38">
        <v>130</v>
      </c>
      <c r="G195" s="38">
        <v>462</v>
      </c>
      <c r="H195" s="92">
        <f t="shared" si="32"/>
        <v>516.16666666666663</v>
      </c>
      <c r="I195" s="257">
        <v>1</v>
      </c>
      <c r="J195" s="43">
        <v>181.55</v>
      </c>
      <c r="K195" s="41">
        <f t="shared" si="33"/>
        <v>351.72747820471426</v>
      </c>
      <c r="L195" s="42">
        <v>4</v>
      </c>
      <c r="M195" s="43">
        <v>42.15</v>
      </c>
      <c r="N195" s="41">
        <f t="shared" si="34"/>
        <v>81.659670649015183</v>
      </c>
      <c r="O195" s="42"/>
      <c r="P195" s="43">
        <v>139.4</v>
      </c>
      <c r="Q195" s="41">
        <f t="shared" si="35"/>
        <v>270.06780755569906</v>
      </c>
      <c r="R195" s="113">
        <v>4</v>
      </c>
      <c r="S195" s="46">
        <v>1.4045717433213988E-2</v>
      </c>
      <c r="T195" s="47">
        <v>0</v>
      </c>
      <c r="U195" s="47">
        <v>0</v>
      </c>
      <c r="V195" s="47">
        <v>0.21812172955108786</v>
      </c>
      <c r="W195" s="47">
        <v>0</v>
      </c>
      <c r="X195" s="47">
        <v>0</v>
      </c>
      <c r="Y195" s="267">
        <v>0.23216744698430183</v>
      </c>
      <c r="Z195" s="47">
        <v>0</v>
      </c>
      <c r="AA195" s="47">
        <v>0</v>
      </c>
      <c r="AB195" s="47">
        <v>0.76783255301569808</v>
      </c>
      <c r="AC195" s="280">
        <v>0.76783255301569808</v>
      </c>
    </row>
    <row r="196" spans="1:29" x14ac:dyDescent="0.25">
      <c r="A196" s="180">
        <v>8</v>
      </c>
      <c r="B196" s="181">
        <v>807</v>
      </c>
      <c r="C196" s="36" t="s">
        <v>220</v>
      </c>
      <c r="D196" s="37">
        <v>423</v>
      </c>
      <c r="E196" s="38">
        <v>1</v>
      </c>
      <c r="F196" s="38">
        <v>229</v>
      </c>
      <c r="G196" s="38">
        <v>701</v>
      </c>
      <c r="H196" s="92">
        <f t="shared" si="32"/>
        <v>796.41666666666663</v>
      </c>
      <c r="I196" s="257">
        <v>1</v>
      </c>
      <c r="J196" s="182">
        <v>279.29999999999995</v>
      </c>
      <c r="K196" s="41">
        <f t="shared" si="33"/>
        <v>350.69582504970174</v>
      </c>
      <c r="L196" s="42"/>
      <c r="M196" s="182">
        <v>59.96</v>
      </c>
      <c r="N196" s="41">
        <f t="shared" si="34"/>
        <v>75.287224024275403</v>
      </c>
      <c r="O196" s="42"/>
      <c r="P196" s="182">
        <v>219.34</v>
      </c>
      <c r="Q196" s="41">
        <f t="shared" si="35"/>
        <v>275.40860102542638</v>
      </c>
      <c r="R196" s="113"/>
      <c r="S196" s="183">
        <v>1.3820264948084499E-2</v>
      </c>
      <c r="T196" s="47">
        <v>0</v>
      </c>
      <c r="U196" s="47">
        <v>0</v>
      </c>
      <c r="V196" s="47">
        <v>0.19928392409595419</v>
      </c>
      <c r="W196" s="47">
        <v>0</v>
      </c>
      <c r="X196" s="47">
        <v>1.5753669889008238E-3</v>
      </c>
      <c r="Y196" s="267">
        <v>0.21467955603293951</v>
      </c>
      <c r="Z196" s="47">
        <v>0</v>
      </c>
      <c r="AA196" s="47">
        <v>5.3705692803437174E-4</v>
      </c>
      <c r="AB196" s="47">
        <v>0.78478338703902628</v>
      </c>
      <c r="AC196" s="280">
        <v>0.78532044396706069</v>
      </c>
    </row>
    <row r="197" spans="1:29" x14ac:dyDescent="0.25">
      <c r="A197" s="179">
        <v>8</v>
      </c>
      <c r="B197" s="35">
        <v>918</v>
      </c>
      <c r="C197" s="36" t="s">
        <v>221</v>
      </c>
      <c r="D197" s="37">
        <v>949</v>
      </c>
      <c r="E197" s="38">
        <v>16</v>
      </c>
      <c r="F197" s="38">
        <v>386</v>
      </c>
      <c r="G197" s="38">
        <v>1212</v>
      </c>
      <c r="H197" s="92">
        <f t="shared" si="32"/>
        <v>1372.8333333333333</v>
      </c>
      <c r="I197" s="257">
        <v>1</v>
      </c>
      <c r="J197" s="43">
        <v>455.03</v>
      </c>
      <c r="K197" s="41">
        <f t="shared" si="33"/>
        <v>331.45319898021125</v>
      </c>
      <c r="L197" s="50">
        <v>4</v>
      </c>
      <c r="M197" s="43">
        <v>91.11999999999999</v>
      </c>
      <c r="N197" s="41">
        <f t="shared" si="34"/>
        <v>66.373679737768597</v>
      </c>
      <c r="O197" s="44"/>
      <c r="P197" s="43">
        <v>363.91</v>
      </c>
      <c r="Q197" s="41">
        <f t="shared" si="35"/>
        <v>265.07951924244264</v>
      </c>
      <c r="R197" s="51">
        <v>4</v>
      </c>
      <c r="S197" s="46">
        <v>1.4680350746104652E-2</v>
      </c>
      <c r="T197" s="52">
        <v>0</v>
      </c>
      <c r="U197" s="52">
        <v>0</v>
      </c>
      <c r="V197" s="52">
        <v>0.18442740039118302</v>
      </c>
      <c r="W197" s="52">
        <v>0</v>
      </c>
      <c r="X197" s="52">
        <v>1.1427817946069491E-3</v>
      </c>
      <c r="Y197" s="267">
        <v>0.20025053293189463</v>
      </c>
      <c r="Z197" s="52">
        <v>0</v>
      </c>
      <c r="AA197" s="48">
        <v>4.1755488649100061E-4</v>
      </c>
      <c r="AB197" s="52">
        <v>0.79933191218161448</v>
      </c>
      <c r="AC197" s="280">
        <v>0.79974946706810546</v>
      </c>
    </row>
    <row r="198" spans="1:29" x14ac:dyDescent="0.25">
      <c r="A198" s="180">
        <v>8</v>
      </c>
      <c r="B198" s="35">
        <v>404</v>
      </c>
      <c r="C198" s="36" t="s">
        <v>222</v>
      </c>
      <c r="D198" s="37">
        <v>4745</v>
      </c>
      <c r="E198" s="38">
        <v>0</v>
      </c>
      <c r="F198" s="38">
        <v>3081</v>
      </c>
      <c r="G198" s="38">
        <v>4276</v>
      </c>
      <c r="H198" s="92">
        <f t="shared" si="32"/>
        <v>5559.75</v>
      </c>
      <c r="I198" s="257">
        <v>1</v>
      </c>
      <c r="J198" s="43">
        <v>3160.05</v>
      </c>
      <c r="K198" s="41">
        <f t="shared" si="33"/>
        <v>568.37987319573722</v>
      </c>
      <c r="L198" s="42">
        <v>2</v>
      </c>
      <c r="M198" s="43">
        <v>619.70000000000005</v>
      </c>
      <c r="N198" s="41">
        <f t="shared" si="34"/>
        <v>111.46184630603894</v>
      </c>
      <c r="O198" s="44"/>
      <c r="P198" s="43">
        <v>2540.35</v>
      </c>
      <c r="Q198" s="41">
        <f t="shared" si="35"/>
        <v>456.9180268896983</v>
      </c>
      <c r="R198" s="113"/>
      <c r="S198" s="46">
        <v>7.4555782345216044E-3</v>
      </c>
      <c r="T198" s="47">
        <v>0</v>
      </c>
      <c r="U198" s="47">
        <v>1.3417509216626319E-2</v>
      </c>
      <c r="V198" s="47">
        <v>0.17523140456638345</v>
      </c>
      <c r="W198" s="47">
        <v>0</v>
      </c>
      <c r="X198" s="47">
        <v>0</v>
      </c>
      <c r="Y198" s="267">
        <v>0.19610449201753138</v>
      </c>
      <c r="Z198" s="47">
        <v>0</v>
      </c>
      <c r="AA198" s="48">
        <v>1.2278286735969367E-3</v>
      </c>
      <c r="AB198" s="47">
        <v>0.80266767930887162</v>
      </c>
      <c r="AC198" s="280">
        <v>0.80389550798246856</v>
      </c>
    </row>
    <row r="199" spans="1:29" x14ac:dyDescent="0.25">
      <c r="A199" s="179">
        <v>8</v>
      </c>
      <c r="B199" s="35">
        <v>611</v>
      </c>
      <c r="C199" s="36" t="s">
        <v>223</v>
      </c>
      <c r="D199" s="37">
        <v>300</v>
      </c>
      <c r="E199" s="38">
        <v>0</v>
      </c>
      <c r="F199" s="38">
        <v>82</v>
      </c>
      <c r="G199" s="38">
        <v>605</v>
      </c>
      <c r="H199" s="92">
        <f t="shared" si="32"/>
        <v>639.16666666666663</v>
      </c>
      <c r="I199" s="257">
        <v>1</v>
      </c>
      <c r="J199" s="43">
        <v>207.99</v>
      </c>
      <c r="K199" s="41">
        <f t="shared" si="33"/>
        <v>325.40808344198177</v>
      </c>
      <c r="L199" s="42">
        <v>4</v>
      </c>
      <c r="M199" s="43">
        <v>39.86</v>
      </c>
      <c r="N199" s="41">
        <f t="shared" si="34"/>
        <v>62.362451108213826</v>
      </c>
      <c r="O199" s="44"/>
      <c r="P199" s="43">
        <v>168.13</v>
      </c>
      <c r="Q199" s="41">
        <f t="shared" si="35"/>
        <v>263.04563233376797</v>
      </c>
      <c r="R199" s="45">
        <v>4</v>
      </c>
      <c r="S199" s="46">
        <v>1.6010385114668974E-2</v>
      </c>
      <c r="T199" s="47">
        <v>0</v>
      </c>
      <c r="U199" s="47">
        <v>0</v>
      </c>
      <c r="V199" s="47">
        <v>0.17563344391557287</v>
      </c>
      <c r="W199" s="47">
        <v>0</v>
      </c>
      <c r="X199" s="47">
        <v>0</v>
      </c>
      <c r="Y199" s="267">
        <v>0.19164382903024185</v>
      </c>
      <c r="Z199" s="47">
        <v>0</v>
      </c>
      <c r="AA199" s="48">
        <v>0</v>
      </c>
      <c r="AB199" s="47">
        <v>0.80835617096975809</v>
      </c>
      <c r="AC199" s="280">
        <v>0.80835617096975809</v>
      </c>
    </row>
    <row r="200" spans="1:29" x14ac:dyDescent="0.25">
      <c r="A200" s="179">
        <v>8</v>
      </c>
      <c r="B200" s="35">
        <v>775</v>
      </c>
      <c r="C200" s="36" t="s">
        <v>224</v>
      </c>
      <c r="D200" s="37">
        <v>2476</v>
      </c>
      <c r="E200" s="38">
        <v>0</v>
      </c>
      <c r="F200" s="38">
        <v>0</v>
      </c>
      <c r="G200" s="38">
        <v>2659</v>
      </c>
      <c r="H200" s="92">
        <f t="shared" si="32"/>
        <v>2659</v>
      </c>
      <c r="I200" s="257"/>
      <c r="J200" s="43">
        <v>901.08</v>
      </c>
      <c r="K200" s="41">
        <f t="shared" si="33"/>
        <v>338.87927792403161</v>
      </c>
      <c r="L200" s="50">
        <v>4</v>
      </c>
      <c r="M200" s="43">
        <v>170.99</v>
      </c>
      <c r="N200" s="41">
        <f t="shared" si="34"/>
        <v>64.306130124106801</v>
      </c>
      <c r="O200" s="44"/>
      <c r="P200" s="43">
        <v>730.09</v>
      </c>
      <c r="Q200" s="41">
        <f t="shared" si="35"/>
        <v>274.57314779992481</v>
      </c>
      <c r="R200" s="51">
        <v>4</v>
      </c>
      <c r="S200" s="46">
        <v>1.6258267856350157E-2</v>
      </c>
      <c r="T200" s="123">
        <v>0</v>
      </c>
      <c r="U200" s="123">
        <v>0</v>
      </c>
      <c r="V200" s="123">
        <v>0.17350290762196474</v>
      </c>
      <c r="W200" s="123">
        <v>0</v>
      </c>
      <c r="X200" s="123">
        <v>0</v>
      </c>
      <c r="Y200" s="267">
        <v>0.18976117547831489</v>
      </c>
      <c r="Z200" s="123">
        <v>0</v>
      </c>
      <c r="AA200" s="48">
        <v>0</v>
      </c>
      <c r="AB200" s="123">
        <v>0.81023882452168505</v>
      </c>
      <c r="AC200" s="280">
        <v>0.81023882452168505</v>
      </c>
    </row>
    <row r="201" spans="1:29" x14ac:dyDescent="0.25">
      <c r="A201" s="179">
        <v>8</v>
      </c>
      <c r="B201" s="35">
        <v>545</v>
      </c>
      <c r="C201" s="36" t="s">
        <v>225</v>
      </c>
      <c r="D201" s="37">
        <v>208</v>
      </c>
      <c r="E201" s="38">
        <v>0</v>
      </c>
      <c r="F201" s="38">
        <v>0</v>
      </c>
      <c r="G201" s="38">
        <v>544</v>
      </c>
      <c r="H201" s="92">
        <f t="shared" si="32"/>
        <v>544</v>
      </c>
      <c r="I201" s="257"/>
      <c r="J201" s="43">
        <v>177.5</v>
      </c>
      <c r="K201" s="41">
        <f t="shared" si="33"/>
        <v>326.28676470588238</v>
      </c>
      <c r="L201" s="42">
        <v>4</v>
      </c>
      <c r="M201" s="43">
        <v>32.46</v>
      </c>
      <c r="N201" s="41">
        <f t="shared" si="34"/>
        <v>59.669117647058826</v>
      </c>
      <c r="O201" s="44"/>
      <c r="P201" s="43">
        <v>145.04</v>
      </c>
      <c r="Q201" s="41">
        <f t="shared" si="35"/>
        <v>266.61764705882354</v>
      </c>
      <c r="R201" s="45">
        <v>4</v>
      </c>
      <c r="S201" s="46">
        <v>1.6901408450704224E-2</v>
      </c>
      <c r="T201" s="47">
        <v>0</v>
      </c>
      <c r="U201" s="47">
        <v>0</v>
      </c>
      <c r="V201" s="47">
        <v>0.1659718309859155</v>
      </c>
      <c r="W201" s="47">
        <v>0</v>
      </c>
      <c r="X201" s="47">
        <v>0</v>
      </c>
      <c r="Y201" s="267">
        <v>0.18287323943661973</v>
      </c>
      <c r="Z201" s="47">
        <v>0</v>
      </c>
      <c r="AA201" s="48">
        <v>0</v>
      </c>
      <c r="AB201" s="47">
        <v>0.81712676056338018</v>
      </c>
      <c r="AC201" s="280">
        <v>0.81712676056338018</v>
      </c>
    </row>
    <row r="202" spans="1:29" x14ac:dyDescent="0.25">
      <c r="A202" s="179">
        <v>8</v>
      </c>
      <c r="B202" s="35">
        <v>375</v>
      </c>
      <c r="C202" s="36" t="s">
        <v>226</v>
      </c>
      <c r="D202" s="37">
        <v>1838</v>
      </c>
      <c r="E202" s="38">
        <v>0</v>
      </c>
      <c r="F202" s="38">
        <v>682</v>
      </c>
      <c r="G202" s="38">
        <v>2428</v>
      </c>
      <c r="H202" s="92">
        <f t="shared" si="32"/>
        <v>2712.1666666666665</v>
      </c>
      <c r="I202" s="257">
        <v>1</v>
      </c>
      <c r="J202" s="43">
        <v>1858.4</v>
      </c>
      <c r="K202" s="41">
        <f t="shared" si="33"/>
        <v>685.20862778836113</v>
      </c>
      <c r="L202" s="42">
        <v>2</v>
      </c>
      <c r="M202" s="43">
        <v>335.53</v>
      </c>
      <c r="N202" s="41">
        <f t="shared" si="34"/>
        <v>123.71289866650281</v>
      </c>
      <c r="O202" s="44"/>
      <c r="P202" s="43">
        <v>1522.87</v>
      </c>
      <c r="Q202" s="41">
        <f t="shared" si="35"/>
        <v>561.49572912185829</v>
      </c>
      <c r="R202" s="113"/>
      <c r="S202" s="46">
        <v>7.1997417133017648E-3</v>
      </c>
      <c r="T202" s="52">
        <v>0</v>
      </c>
      <c r="U202" s="52">
        <v>0</v>
      </c>
      <c r="V202" s="52">
        <v>0.1733480413258717</v>
      </c>
      <c r="W202" s="52">
        <v>0</v>
      </c>
      <c r="X202" s="52">
        <v>0</v>
      </c>
      <c r="Y202" s="267">
        <v>0.18054778303917346</v>
      </c>
      <c r="Z202" s="52">
        <v>0</v>
      </c>
      <c r="AA202" s="48">
        <v>0</v>
      </c>
      <c r="AB202" s="52">
        <v>0.81945221696082637</v>
      </c>
      <c r="AC202" s="280">
        <v>0.81945221696082637</v>
      </c>
    </row>
    <row r="203" spans="1:29" x14ac:dyDescent="0.25">
      <c r="A203" s="180">
        <v>8</v>
      </c>
      <c r="B203" s="35">
        <v>924</v>
      </c>
      <c r="C203" s="36" t="s">
        <v>227</v>
      </c>
      <c r="D203" s="37">
        <v>2576</v>
      </c>
      <c r="E203" s="38">
        <v>0</v>
      </c>
      <c r="F203" s="38">
        <v>0</v>
      </c>
      <c r="G203" s="38">
        <v>3481</v>
      </c>
      <c r="H203" s="92">
        <f t="shared" si="32"/>
        <v>3481</v>
      </c>
      <c r="I203" s="257"/>
      <c r="J203" s="43">
        <v>1246.8</v>
      </c>
      <c r="K203" s="41">
        <f t="shared" si="33"/>
        <v>358.17293881068656</v>
      </c>
      <c r="L203" s="42">
        <v>5</v>
      </c>
      <c r="M203" s="43">
        <v>219.95</v>
      </c>
      <c r="N203" s="41">
        <f t="shared" si="34"/>
        <v>63.185866130422291</v>
      </c>
      <c r="O203" s="44"/>
      <c r="P203" s="43">
        <v>1026.8499999999999</v>
      </c>
      <c r="Q203" s="41">
        <f t="shared" si="35"/>
        <v>294.98707268026425</v>
      </c>
      <c r="R203" s="45">
        <v>5</v>
      </c>
      <c r="S203" s="46">
        <v>1.5383381456528714E-2</v>
      </c>
      <c r="T203" s="47">
        <v>0</v>
      </c>
      <c r="U203" s="47">
        <v>0</v>
      </c>
      <c r="V203" s="47">
        <v>0.16077157523259544</v>
      </c>
      <c r="W203" s="47">
        <v>0</v>
      </c>
      <c r="X203" s="47">
        <v>2.5665704202759064E-4</v>
      </c>
      <c r="Y203" s="267">
        <v>0.17641161373115175</v>
      </c>
      <c r="Z203" s="47">
        <v>0</v>
      </c>
      <c r="AA203" s="48">
        <v>8.8225858196984278E-5</v>
      </c>
      <c r="AB203" s="47">
        <v>0.82350016041065133</v>
      </c>
      <c r="AC203" s="280">
        <v>0.82358838626884834</v>
      </c>
    </row>
    <row r="204" spans="1:29" x14ac:dyDescent="0.25">
      <c r="A204" s="179">
        <v>8</v>
      </c>
      <c r="B204" s="35">
        <v>610</v>
      </c>
      <c r="C204" s="36" t="s">
        <v>228</v>
      </c>
      <c r="D204" s="37">
        <v>1258</v>
      </c>
      <c r="E204" s="38">
        <v>1</v>
      </c>
      <c r="F204" s="38">
        <v>417</v>
      </c>
      <c r="G204" s="38">
        <v>2184</v>
      </c>
      <c r="H204" s="92">
        <f t="shared" si="32"/>
        <v>2357.75</v>
      </c>
      <c r="I204" s="257">
        <v>1</v>
      </c>
      <c r="J204" s="43">
        <v>818.8900000000001</v>
      </c>
      <c r="K204" s="41">
        <f t="shared" si="33"/>
        <v>347.31841798324677</v>
      </c>
      <c r="L204" s="50">
        <v>4</v>
      </c>
      <c r="M204" s="43">
        <v>138.36999999999998</v>
      </c>
      <c r="N204" s="41">
        <f t="shared" si="34"/>
        <v>58.687307814653792</v>
      </c>
      <c r="O204" s="50"/>
      <c r="P204" s="43">
        <v>680.52</v>
      </c>
      <c r="Q204" s="41">
        <f t="shared" si="35"/>
        <v>288.63111016859295</v>
      </c>
      <c r="R204" s="51">
        <v>4</v>
      </c>
      <c r="S204" s="46">
        <v>1.4690617787492822E-2</v>
      </c>
      <c r="T204" s="47">
        <v>0</v>
      </c>
      <c r="U204" s="47">
        <v>9.769321886944522E-5</v>
      </c>
      <c r="V204" s="47">
        <v>0.14921418017071889</v>
      </c>
      <c r="W204" s="47">
        <v>4.7259094628094127E-3</v>
      </c>
      <c r="X204" s="47">
        <v>2.4423304717361306E-4</v>
      </c>
      <c r="Y204" s="267">
        <v>0.16897263368706417</v>
      </c>
      <c r="Z204" s="47">
        <v>0</v>
      </c>
      <c r="AA204" s="47">
        <v>0</v>
      </c>
      <c r="AB204" s="47">
        <v>0.83102736631293572</v>
      </c>
      <c r="AC204" s="280">
        <v>0.83102736631293572</v>
      </c>
    </row>
    <row r="205" spans="1:29" x14ac:dyDescent="0.25">
      <c r="A205" s="179">
        <v>8</v>
      </c>
      <c r="B205" s="35">
        <v>232</v>
      </c>
      <c r="C205" s="36" t="s">
        <v>229</v>
      </c>
      <c r="D205" s="37">
        <v>1634</v>
      </c>
      <c r="E205" s="38">
        <v>0</v>
      </c>
      <c r="F205" s="38">
        <v>1280</v>
      </c>
      <c r="G205" s="38">
        <v>728</v>
      </c>
      <c r="H205" s="92">
        <f t="shared" si="32"/>
        <v>1261.3333333333335</v>
      </c>
      <c r="I205" s="257">
        <v>1</v>
      </c>
      <c r="J205" s="43">
        <v>600.16999999999996</v>
      </c>
      <c r="K205" s="41">
        <f t="shared" si="33"/>
        <v>475.82188160676526</v>
      </c>
      <c r="L205" s="50" t="s">
        <v>141</v>
      </c>
      <c r="M205" s="43">
        <v>99.81</v>
      </c>
      <c r="N205" s="41">
        <f t="shared" si="34"/>
        <v>79.130549682875255</v>
      </c>
      <c r="O205" s="44">
        <v>6</v>
      </c>
      <c r="P205" s="43">
        <v>500.36</v>
      </c>
      <c r="Q205" s="41">
        <f t="shared" si="35"/>
        <v>396.69133192389</v>
      </c>
      <c r="R205" s="51" t="s">
        <v>112</v>
      </c>
      <c r="S205" s="46">
        <v>6.6814402585933987E-3</v>
      </c>
      <c r="T205" s="47">
        <v>0</v>
      </c>
      <c r="U205" s="47">
        <v>0</v>
      </c>
      <c r="V205" s="47">
        <v>0.15962144059183231</v>
      </c>
      <c r="W205" s="47">
        <v>0</v>
      </c>
      <c r="X205" s="47">
        <v>0</v>
      </c>
      <c r="Y205" s="267">
        <v>0.16630288085042572</v>
      </c>
      <c r="Z205" s="47">
        <v>0</v>
      </c>
      <c r="AA205" s="48">
        <v>0</v>
      </c>
      <c r="AB205" s="47">
        <v>0.83369711914957434</v>
      </c>
      <c r="AC205" s="280">
        <v>0.83369711914957434</v>
      </c>
    </row>
    <row r="206" spans="1:29" x14ac:dyDescent="0.25">
      <c r="A206" s="180">
        <v>8</v>
      </c>
      <c r="B206" s="35">
        <v>871</v>
      </c>
      <c r="C206" s="185" t="s">
        <v>230</v>
      </c>
      <c r="D206" s="37">
        <v>280</v>
      </c>
      <c r="E206" s="38">
        <v>0</v>
      </c>
      <c r="F206" s="38">
        <v>0</v>
      </c>
      <c r="G206" s="38">
        <v>720</v>
      </c>
      <c r="H206" s="92">
        <f t="shared" si="32"/>
        <v>720</v>
      </c>
      <c r="I206" s="257"/>
      <c r="J206" s="43">
        <v>217.72</v>
      </c>
      <c r="K206" s="41">
        <f t="shared" si="33"/>
        <v>302.38888888888891</v>
      </c>
      <c r="L206" s="50"/>
      <c r="M206" s="43">
        <v>35.06</v>
      </c>
      <c r="N206" s="41">
        <f t="shared" si="34"/>
        <v>48.694444444444443</v>
      </c>
      <c r="O206" s="50"/>
      <c r="P206" s="43">
        <v>182.66</v>
      </c>
      <c r="Q206" s="41">
        <f t="shared" si="35"/>
        <v>253.69444444444446</v>
      </c>
      <c r="R206" s="51"/>
      <c r="S206" s="46">
        <v>1.8234429542531693E-2</v>
      </c>
      <c r="T206" s="47">
        <v>0</v>
      </c>
      <c r="U206" s="47">
        <v>0</v>
      </c>
      <c r="V206" s="47">
        <v>0.14279808928899504</v>
      </c>
      <c r="W206" s="47">
        <v>0</v>
      </c>
      <c r="X206" s="47">
        <v>0</v>
      </c>
      <c r="Y206" s="267">
        <v>0.16103251883152672</v>
      </c>
      <c r="Z206" s="47">
        <v>0</v>
      </c>
      <c r="AA206" s="48">
        <v>0</v>
      </c>
      <c r="AB206" s="47">
        <v>0.83896748116847331</v>
      </c>
      <c r="AC206" s="280">
        <v>0.83896748116847331</v>
      </c>
    </row>
    <row r="207" spans="1:29" x14ac:dyDescent="0.25">
      <c r="A207" s="179">
        <v>8</v>
      </c>
      <c r="B207" s="35">
        <v>764</v>
      </c>
      <c r="C207" s="36" t="s">
        <v>231</v>
      </c>
      <c r="D207" s="37">
        <v>559</v>
      </c>
      <c r="E207" s="38">
        <v>72</v>
      </c>
      <c r="F207" s="38">
        <v>1</v>
      </c>
      <c r="G207" s="38">
        <v>1119</v>
      </c>
      <c r="H207" s="92">
        <f t="shared" si="32"/>
        <v>1119.4166666666667</v>
      </c>
      <c r="I207" s="257">
        <v>1</v>
      </c>
      <c r="J207" s="43">
        <v>350.07</v>
      </c>
      <c r="K207" s="41">
        <f t="shared" si="33"/>
        <v>312.72537780093796</v>
      </c>
      <c r="L207" s="50">
        <v>4</v>
      </c>
      <c r="M207" s="43">
        <v>55.58</v>
      </c>
      <c r="N207" s="41">
        <f t="shared" si="34"/>
        <v>49.650859822824387</v>
      </c>
      <c r="O207" s="44"/>
      <c r="P207" s="43">
        <v>294.49</v>
      </c>
      <c r="Q207" s="41">
        <f t="shared" si="35"/>
        <v>263.07451797811359</v>
      </c>
      <c r="R207" s="51">
        <v>4</v>
      </c>
      <c r="S207" s="46">
        <v>1.7625046419287572E-2</v>
      </c>
      <c r="T207" s="47">
        <v>0</v>
      </c>
      <c r="U207" s="47">
        <v>8.5697146285028704E-3</v>
      </c>
      <c r="V207" s="47">
        <v>0.13257348530293941</v>
      </c>
      <c r="W207" s="47">
        <v>0</v>
      </c>
      <c r="X207" s="47">
        <v>0</v>
      </c>
      <c r="Y207" s="267">
        <v>0.15876824635072986</v>
      </c>
      <c r="Z207" s="47">
        <v>0</v>
      </c>
      <c r="AA207" s="48">
        <v>0</v>
      </c>
      <c r="AB207" s="47">
        <v>0.84123175364927016</v>
      </c>
      <c r="AC207" s="280">
        <v>0.84123175364927016</v>
      </c>
    </row>
    <row r="208" spans="1:29" x14ac:dyDescent="0.25">
      <c r="A208" s="179">
        <v>8</v>
      </c>
      <c r="B208" s="35">
        <v>796</v>
      </c>
      <c r="C208" s="36" t="s">
        <v>232</v>
      </c>
      <c r="D208" s="37">
        <v>138</v>
      </c>
      <c r="E208" s="38">
        <v>0</v>
      </c>
      <c r="F208" s="38">
        <v>0</v>
      </c>
      <c r="G208" s="38">
        <v>280</v>
      </c>
      <c r="H208" s="92">
        <f t="shared" si="32"/>
        <v>280</v>
      </c>
      <c r="I208" s="257"/>
      <c r="J208" s="43">
        <v>88.17</v>
      </c>
      <c r="K208" s="41">
        <f t="shared" si="33"/>
        <v>314.89285714285717</v>
      </c>
      <c r="L208" s="42">
        <v>4</v>
      </c>
      <c r="M208" s="43">
        <v>13.79</v>
      </c>
      <c r="N208" s="41">
        <f t="shared" si="34"/>
        <v>49.25</v>
      </c>
      <c r="O208" s="44"/>
      <c r="P208" s="43">
        <v>74.38</v>
      </c>
      <c r="Q208" s="41">
        <f t="shared" si="35"/>
        <v>265.64285714285717</v>
      </c>
      <c r="R208" s="105">
        <v>4</v>
      </c>
      <c r="S208" s="46">
        <v>1.746625836452308E-2</v>
      </c>
      <c r="T208" s="47">
        <v>0</v>
      </c>
      <c r="U208" s="47">
        <v>0</v>
      </c>
      <c r="V208" s="47">
        <v>0.13496654190767834</v>
      </c>
      <c r="W208" s="47">
        <v>3.9696041737552453E-3</v>
      </c>
      <c r="X208" s="47">
        <v>0</v>
      </c>
      <c r="Y208" s="267">
        <v>0.15640240444595668</v>
      </c>
      <c r="Z208" s="47">
        <v>0</v>
      </c>
      <c r="AA208" s="48">
        <v>0</v>
      </c>
      <c r="AB208" s="47">
        <v>0.84359759555404323</v>
      </c>
      <c r="AC208" s="280">
        <v>0.84359759555404323</v>
      </c>
    </row>
    <row r="209" spans="1:29" x14ac:dyDescent="0.25">
      <c r="A209" s="180">
        <v>8</v>
      </c>
      <c r="B209" s="35">
        <v>338</v>
      </c>
      <c r="C209" s="36" t="s">
        <v>233</v>
      </c>
      <c r="D209" s="37">
        <v>19483</v>
      </c>
      <c r="E209" s="38">
        <v>0</v>
      </c>
      <c r="F209" s="38">
        <v>0</v>
      </c>
      <c r="G209" s="38">
        <v>38797</v>
      </c>
      <c r="H209" s="92">
        <f t="shared" si="32"/>
        <v>38797</v>
      </c>
      <c r="I209" s="257"/>
      <c r="J209" s="43">
        <v>12029.53</v>
      </c>
      <c r="K209" s="41">
        <f t="shared" si="33"/>
        <v>310.06340696445602</v>
      </c>
      <c r="L209" s="42">
        <v>4</v>
      </c>
      <c r="M209" s="43">
        <v>1821.52</v>
      </c>
      <c r="N209" s="41">
        <f t="shared" si="34"/>
        <v>46.950021908910486</v>
      </c>
      <c r="O209" s="44"/>
      <c r="P209" s="43">
        <v>10208.01</v>
      </c>
      <c r="Q209" s="41">
        <f t="shared" si="35"/>
        <v>263.11338505554551</v>
      </c>
      <c r="R209" s="113">
        <v>4</v>
      </c>
      <c r="S209" s="46">
        <v>1.777043658397294E-2</v>
      </c>
      <c r="T209" s="47">
        <v>0</v>
      </c>
      <c r="U209" s="47">
        <v>0</v>
      </c>
      <c r="V209" s="47">
        <v>0.13365027561342796</v>
      </c>
      <c r="W209" s="47">
        <v>0</v>
      </c>
      <c r="X209" s="47">
        <v>0</v>
      </c>
      <c r="Y209" s="267">
        <v>0.15142071219740089</v>
      </c>
      <c r="Z209" s="47">
        <v>0</v>
      </c>
      <c r="AA209" s="48">
        <v>0</v>
      </c>
      <c r="AB209" s="47">
        <v>0.84857928780259906</v>
      </c>
      <c r="AC209" s="280">
        <v>0.84857928780259906</v>
      </c>
    </row>
    <row r="210" spans="1:29" x14ac:dyDescent="0.25">
      <c r="A210" s="180">
        <v>8</v>
      </c>
      <c r="B210" s="35">
        <v>833</v>
      </c>
      <c r="C210" s="186" t="s">
        <v>234</v>
      </c>
      <c r="D210" s="37">
        <v>771</v>
      </c>
      <c r="E210" s="38">
        <v>0</v>
      </c>
      <c r="F210" s="38">
        <v>196</v>
      </c>
      <c r="G210" s="38">
        <v>1413</v>
      </c>
      <c r="H210" s="92">
        <f t="shared" si="32"/>
        <v>1494.6666666666667</v>
      </c>
      <c r="I210" s="257">
        <v>1</v>
      </c>
      <c r="J210" s="43">
        <v>545.29999999999995</v>
      </c>
      <c r="K210" s="41">
        <f t="shared" si="33"/>
        <v>364.83050847457628</v>
      </c>
      <c r="L210" s="42"/>
      <c r="M210" s="43">
        <v>81.63</v>
      </c>
      <c r="N210" s="41">
        <f t="shared" si="34"/>
        <v>54.614183764495984</v>
      </c>
      <c r="O210" s="44"/>
      <c r="P210" s="43">
        <v>463.66999999999996</v>
      </c>
      <c r="Q210" s="41">
        <f t="shared" si="35"/>
        <v>310.21632471008024</v>
      </c>
      <c r="R210" s="113"/>
      <c r="S210" s="46">
        <v>1.4285714285714287E-2</v>
      </c>
      <c r="T210" s="52">
        <v>0</v>
      </c>
      <c r="U210" s="52">
        <v>0</v>
      </c>
      <c r="V210" s="52">
        <v>0.13465982028241338</v>
      </c>
      <c r="W210" s="52">
        <v>0</v>
      </c>
      <c r="X210" s="52">
        <v>7.5187969924812035E-4</v>
      </c>
      <c r="Y210" s="267">
        <v>0.14969741426737579</v>
      </c>
      <c r="Z210" s="52">
        <v>0</v>
      </c>
      <c r="AA210" s="48">
        <v>2.5673940949935822E-4</v>
      </c>
      <c r="AB210" s="52">
        <v>0.85004584632312485</v>
      </c>
      <c r="AC210" s="280">
        <v>0.85030258573262418</v>
      </c>
    </row>
    <row r="211" spans="1:29" x14ac:dyDescent="0.25">
      <c r="A211" s="179">
        <v>8</v>
      </c>
      <c r="B211" s="35">
        <v>873</v>
      </c>
      <c r="C211" s="36" t="s">
        <v>235</v>
      </c>
      <c r="D211" s="37">
        <v>2166</v>
      </c>
      <c r="E211" s="38">
        <v>133</v>
      </c>
      <c r="F211" s="38">
        <v>0</v>
      </c>
      <c r="G211" s="38">
        <v>5944</v>
      </c>
      <c r="H211" s="92">
        <f t="shared" si="32"/>
        <v>5944</v>
      </c>
      <c r="I211" s="257"/>
      <c r="J211" s="43">
        <v>1804.75</v>
      </c>
      <c r="K211" s="41">
        <f t="shared" si="33"/>
        <v>303.62550471063258</v>
      </c>
      <c r="L211" s="42">
        <v>4</v>
      </c>
      <c r="M211" s="43">
        <v>245.82</v>
      </c>
      <c r="N211" s="41">
        <f t="shared" si="34"/>
        <v>41.355989232839839</v>
      </c>
      <c r="O211" s="44"/>
      <c r="P211" s="43">
        <v>1558.93</v>
      </c>
      <c r="Q211" s="41">
        <f t="shared" si="35"/>
        <v>262.26951547779271</v>
      </c>
      <c r="R211" s="113">
        <v>4</v>
      </c>
      <c r="S211" s="46">
        <v>1.8146557694971602E-2</v>
      </c>
      <c r="T211" s="47">
        <v>0</v>
      </c>
      <c r="U211" s="47">
        <v>0</v>
      </c>
      <c r="V211" s="47">
        <v>0.11806067322343815</v>
      </c>
      <c r="W211" s="47">
        <v>0</v>
      </c>
      <c r="X211" s="47">
        <v>0</v>
      </c>
      <c r="Y211" s="267">
        <v>0.13620723091840975</v>
      </c>
      <c r="Z211" s="47">
        <v>0</v>
      </c>
      <c r="AA211" s="48">
        <v>0</v>
      </c>
      <c r="AB211" s="47">
        <v>0.86379276908159031</v>
      </c>
      <c r="AC211" s="280">
        <v>0.86379276908159031</v>
      </c>
    </row>
    <row r="212" spans="1:29" x14ac:dyDescent="0.25">
      <c r="A212" s="179">
        <v>8</v>
      </c>
      <c r="B212" s="35">
        <v>895</v>
      </c>
      <c r="C212" s="122" t="s">
        <v>236</v>
      </c>
      <c r="D212" s="37">
        <v>342</v>
      </c>
      <c r="E212" s="38">
        <v>70</v>
      </c>
      <c r="F212" s="38">
        <v>0</v>
      </c>
      <c r="G212" s="38">
        <v>910</v>
      </c>
      <c r="H212" s="92">
        <f t="shared" si="32"/>
        <v>910</v>
      </c>
      <c r="I212" s="257"/>
      <c r="J212" s="43">
        <v>276.31</v>
      </c>
      <c r="K212" s="41">
        <f t="shared" si="33"/>
        <v>303.63736263736263</v>
      </c>
      <c r="L212" s="42">
        <v>4</v>
      </c>
      <c r="M212" s="43">
        <v>36.909999999999997</v>
      </c>
      <c r="N212" s="41">
        <f t="shared" si="34"/>
        <v>40.560439560439562</v>
      </c>
      <c r="O212" s="44"/>
      <c r="P212" s="43">
        <v>239.4</v>
      </c>
      <c r="Q212" s="41">
        <f t="shared" si="35"/>
        <v>263.07692307692309</v>
      </c>
      <c r="R212" s="113">
        <v>4</v>
      </c>
      <c r="S212" s="46">
        <v>1.8131808475987114E-2</v>
      </c>
      <c r="T212" s="52">
        <v>0</v>
      </c>
      <c r="U212" s="52">
        <v>0</v>
      </c>
      <c r="V212" s="52">
        <v>0.1154500380007962</v>
      </c>
      <c r="W212" s="52">
        <v>0</v>
      </c>
      <c r="X212" s="52">
        <v>0</v>
      </c>
      <c r="Y212" s="267">
        <v>0.13358184647678331</v>
      </c>
      <c r="Z212" s="52">
        <v>0</v>
      </c>
      <c r="AA212" s="48">
        <v>0</v>
      </c>
      <c r="AB212" s="52">
        <v>0.86641815352321672</v>
      </c>
      <c r="AC212" s="280">
        <v>0.86641815352321672</v>
      </c>
    </row>
    <row r="213" spans="1:29" x14ac:dyDescent="0.25">
      <c r="A213" s="179">
        <v>8</v>
      </c>
      <c r="B213" s="35">
        <v>413</v>
      </c>
      <c r="C213" s="36" t="s">
        <v>237</v>
      </c>
      <c r="D213" s="37">
        <v>1527</v>
      </c>
      <c r="E213" s="38">
        <v>0</v>
      </c>
      <c r="F213" s="38">
        <v>1003</v>
      </c>
      <c r="G213" s="38">
        <v>929</v>
      </c>
      <c r="H213" s="92">
        <f t="shared" si="32"/>
        <v>1346.9166666666665</v>
      </c>
      <c r="I213" s="257">
        <v>1</v>
      </c>
      <c r="J213" s="43">
        <v>1192.05</v>
      </c>
      <c r="K213" s="41">
        <f t="shared" si="33"/>
        <v>885.02134504733044</v>
      </c>
      <c r="L213" s="42">
        <v>2</v>
      </c>
      <c r="M213" s="43">
        <v>158.85</v>
      </c>
      <c r="N213" s="41">
        <f t="shared" si="34"/>
        <v>117.93602672771145</v>
      </c>
      <c r="O213" s="44"/>
      <c r="P213" s="43">
        <v>1033.2</v>
      </c>
      <c r="Q213" s="41">
        <f t="shared" si="35"/>
        <v>767.08531831961898</v>
      </c>
      <c r="R213" s="45"/>
      <c r="S213" s="46">
        <v>4.2951218489157336E-3</v>
      </c>
      <c r="T213" s="47">
        <v>0</v>
      </c>
      <c r="U213" s="47">
        <v>2.5166729583490626E-2</v>
      </c>
      <c r="V213" s="47">
        <v>0.10379598171217651</v>
      </c>
      <c r="W213" s="47">
        <v>0</v>
      </c>
      <c r="X213" s="47">
        <v>0</v>
      </c>
      <c r="Y213" s="267">
        <v>0.13325783314458287</v>
      </c>
      <c r="Z213" s="47">
        <v>0</v>
      </c>
      <c r="AA213" s="48">
        <v>0</v>
      </c>
      <c r="AB213" s="47">
        <v>0.86674216685541716</v>
      </c>
      <c r="AC213" s="280">
        <v>0.86674216685541716</v>
      </c>
    </row>
    <row r="214" spans="1:29" x14ac:dyDescent="0.25">
      <c r="A214" s="134">
        <v>8</v>
      </c>
      <c r="B214" s="35">
        <v>749</v>
      </c>
      <c r="C214" s="36" t="s">
        <v>238</v>
      </c>
      <c r="D214" s="37">
        <v>298</v>
      </c>
      <c r="E214" s="38">
        <v>0</v>
      </c>
      <c r="F214" s="38">
        <v>0</v>
      </c>
      <c r="G214" s="38">
        <v>742</v>
      </c>
      <c r="H214" s="92">
        <f t="shared" si="32"/>
        <v>742</v>
      </c>
      <c r="I214" s="257"/>
      <c r="J214" s="43">
        <v>225.51</v>
      </c>
      <c r="K214" s="41">
        <f t="shared" si="33"/>
        <v>303.92183288409706</v>
      </c>
      <c r="L214" s="42">
        <v>4</v>
      </c>
      <c r="M214" s="43">
        <v>26.44</v>
      </c>
      <c r="N214" s="41">
        <f t="shared" si="34"/>
        <v>35.633423180592992</v>
      </c>
      <c r="O214" s="50"/>
      <c r="P214" s="43">
        <v>199.07</v>
      </c>
      <c r="Q214" s="41">
        <f t="shared" si="35"/>
        <v>268.28840970350404</v>
      </c>
      <c r="R214" s="51">
        <v>4</v>
      </c>
      <c r="S214" s="46">
        <v>1.8136667996984612E-2</v>
      </c>
      <c r="T214" s="47">
        <v>0</v>
      </c>
      <c r="U214" s="47">
        <v>0</v>
      </c>
      <c r="V214" s="47">
        <v>6.8954813533767909E-2</v>
      </c>
      <c r="W214" s="47">
        <v>3.0153873442419404E-2</v>
      </c>
      <c r="X214" s="47">
        <v>0</v>
      </c>
      <c r="Y214" s="267">
        <v>0.11724535497317193</v>
      </c>
      <c r="Z214" s="47">
        <v>0</v>
      </c>
      <c r="AA214" s="48">
        <v>0</v>
      </c>
      <c r="AB214" s="47">
        <v>0.8827546450268281</v>
      </c>
      <c r="AC214" s="280">
        <v>0.8827546450268281</v>
      </c>
    </row>
    <row r="215" spans="1:29" x14ac:dyDescent="0.25">
      <c r="A215" s="134">
        <v>8</v>
      </c>
      <c r="B215" s="35">
        <v>905</v>
      </c>
      <c r="C215" s="36" t="s">
        <v>239</v>
      </c>
      <c r="D215" s="37">
        <v>2460</v>
      </c>
      <c r="E215" s="38">
        <v>0</v>
      </c>
      <c r="F215" s="38">
        <v>500</v>
      </c>
      <c r="G215" s="38">
        <v>2913</v>
      </c>
      <c r="H215" s="92">
        <f t="shared" si="32"/>
        <v>3121.3333333333335</v>
      </c>
      <c r="I215" s="257">
        <v>1</v>
      </c>
      <c r="J215" s="43">
        <v>917.22</v>
      </c>
      <c r="K215" s="41">
        <f t="shared" si="33"/>
        <v>293.85519008970522</v>
      </c>
      <c r="L215" s="42">
        <v>4</v>
      </c>
      <c r="M215" s="43">
        <v>98.98</v>
      </c>
      <c r="N215" s="41">
        <f t="shared" si="34"/>
        <v>31.710807347287481</v>
      </c>
      <c r="O215" s="44"/>
      <c r="P215" s="43">
        <v>818.24</v>
      </c>
      <c r="Q215" s="41">
        <f t="shared" si="35"/>
        <v>262.14438274241775</v>
      </c>
      <c r="R215" s="113">
        <v>4</v>
      </c>
      <c r="S215" s="46">
        <v>1.7498528161182705E-2</v>
      </c>
      <c r="T215" s="52">
        <v>0</v>
      </c>
      <c r="U215" s="52">
        <v>0</v>
      </c>
      <c r="V215" s="52">
        <v>9.0414513420989523E-2</v>
      </c>
      <c r="W215" s="52">
        <v>0</v>
      </c>
      <c r="X215" s="52">
        <v>0</v>
      </c>
      <c r="Y215" s="267">
        <v>0.10791304158217223</v>
      </c>
      <c r="Z215" s="52">
        <v>0</v>
      </c>
      <c r="AA215" s="48">
        <v>0</v>
      </c>
      <c r="AB215" s="52">
        <v>0.89208695841782781</v>
      </c>
      <c r="AC215" s="280">
        <v>0.89208695841782781</v>
      </c>
    </row>
    <row r="216" spans="1:29" x14ac:dyDescent="0.25">
      <c r="A216" s="179">
        <v>8</v>
      </c>
      <c r="B216" s="35">
        <v>978</v>
      </c>
      <c r="C216" s="114" t="s">
        <v>240</v>
      </c>
      <c r="D216" s="37">
        <v>365</v>
      </c>
      <c r="E216" s="38">
        <v>20</v>
      </c>
      <c r="F216" s="38">
        <v>44</v>
      </c>
      <c r="G216" s="38">
        <v>2569</v>
      </c>
      <c r="H216" s="92">
        <f t="shared" si="32"/>
        <v>2587.3333333333335</v>
      </c>
      <c r="I216" s="257">
        <v>1</v>
      </c>
      <c r="J216" s="43">
        <v>756.68</v>
      </c>
      <c r="K216" s="41">
        <f t="shared" si="33"/>
        <v>292.45555269260495</v>
      </c>
      <c r="L216" s="42">
        <v>4</v>
      </c>
      <c r="M216" s="43">
        <v>78.87</v>
      </c>
      <c r="N216" s="41">
        <f t="shared" si="34"/>
        <v>30.483122906467404</v>
      </c>
      <c r="O216" s="44"/>
      <c r="P216" s="43">
        <v>677.81</v>
      </c>
      <c r="Q216" s="41">
        <f t="shared" si="35"/>
        <v>261.97242978613758</v>
      </c>
      <c r="R216" s="113">
        <v>4</v>
      </c>
      <c r="S216" s="46">
        <v>1.8713326637416081E-2</v>
      </c>
      <c r="T216" s="52">
        <v>0</v>
      </c>
      <c r="U216" s="52">
        <v>0</v>
      </c>
      <c r="V216" s="52">
        <v>8.5518316857852716E-2</v>
      </c>
      <c r="W216" s="52">
        <v>0</v>
      </c>
      <c r="X216" s="52">
        <v>0</v>
      </c>
      <c r="Y216" s="267">
        <v>0.1042316434952688</v>
      </c>
      <c r="Z216" s="52">
        <v>0</v>
      </c>
      <c r="AA216" s="48">
        <v>0</v>
      </c>
      <c r="AB216" s="52">
        <v>0.89576835650473119</v>
      </c>
      <c r="AC216" s="280">
        <v>0.89576835650473119</v>
      </c>
    </row>
    <row r="217" spans="1:29" x14ac:dyDescent="0.25">
      <c r="A217" s="180">
        <v>8</v>
      </c>
      <c r="B217" s="35">
        <v>955</v>
      </c>
      <c r="C217" s="36" t="s">
        <v>241</v>
      </c>
      <c r="D217" s="37">
        <v>1021</v>
      </c>
      <c r="E217" s="38">
        <v>0</v>
      </c>
      <c r="F217" s="38">
        <v>0</v>
      </c>
      <c r="G217" s="38">
        <v>2096</v>
      </c>
      <c r="H217" s="92">
        <f t="shared" si="32"/>
        <v>2096</v>
      </c>
      <c r="I217" s="257"/>
      <c r="J217" s="43">
        <v>611.39</v>
      </c>
      <c r="K217" s="41">
        <f t="shared" si="33"/>
        <v>291.69370229007632</v>
      </c>
      <c r="L217" s="42">
        <v>4</v>
      </c>
      <c r="M217" s="43">
        <v>55.42</v>
      </c>
      <c r="N217" s="41">
        <f t="shared" si="34"/>
        <v>26.440839694656489</v>
      </c>
      <c r="O217" s="50"/>
      <c r="P217" s="43">
        <v>555.97</v>
      </c>
      <c r="Q217" s="41">
        <f t="shared" si="35"/>
        <v>265.25286259541986</v>
      </c>
      <c r="R217" s="113">
        <v>4</v>
      </c>
      <c r="S217" s="46">
        <v>1.8891378661738008E-2</v>
      </c>
      <c r="T217" s="52">
        <v>0</v>
      </c>
      <c r="U217" s="52">
        <v>0</v>
      </c>
      <c r="V217" s="52">
        <v>7.1754526570601412E-2</v>
      </c>
      <c r="W217" s="52">
        <v>0</v>
      </c>
      <c r="X217" s="52">
        <v>0</v>
      </c>
      <c r="Y217" s="267">
        <v>9.0645905232339424E-2</v>
      </c>
      <c r="Z217" s="52">
        <v>0</v>
      </c>
      <c r="AA217" s="52">
        <v>0</v>
      </c>
      <c r="AB217" s="52">
        <v>0.9093540947676606</v>
      </c>
      <c r="AC217" s="280">
        <v>0.9093540947676606</v>
      </c>
    </row>
    <row r="218" spans="1:29" x14ac:dyDescent="0.25">
      <c r="A218" s="179">
        <v>8</v>
      </c>
      <c r="B218" s="35">
        <v>907</v>
      </c>
      <c r="C218" s="36" t="s">
        <v>242</v>
      </c>
      <c r="D218" s="37">
        <v>1171</v>
      </c>
      <c r="E218" s="38">
        <v>1</v>
      </c>
      <c r="F218" s="38">
        <v>861</v>
      </c>
      <c r="G218" s="38">
        <v>581</v>
      </c>
      <c r="H218" s="92">
        <f t="shared" si="32"/>
        <v>939.75</v>
      </c>
      <c r="I218" s="257">
        <v>1</v>
      </c>
      <c r="J218" s="43">
        <v>260.70999999999998</v>
      </c>
      <c r="K218" s="41">
        <f t="shared" si="33"/>
        <v>277.42484703378557</v>
      </c>
      <c r="L218" s="42">
        <v>4</v>
      </c>
      <c r="M218" s="43">
        <v>15.04</v>
      </c>
      <c r="N218" s="41">
        <f t="shared" si="34"/>
        <v>16.004256451183824</v>
      </c>
      <c r="O218" s="50"/>
      <c r="P218" s="43">
        <v>245.67</v>
      </c>
      <c r="Q218" s="41">
        <f t="shared" si="35"/>
        <v>261.42059058260173</v>
      </c>
      <c r="R218" s="113">
        <v>4</v>
      </c>
      <c r="S218" s="46">
        <v>1.2274174369989645E-2</v>
      </c>
      <c r="T218" s="52">
        <v>0</v>
      </c>
      <c r="U218" s="52">
        <v>0</v>
      </c>
      <c r="V218" s="52">
        <v>4.5414445168961683E-2</v>
      </c>
      <c r="W218" s="52">
        <v>0</v>
      </c>
      <c r="X218" s="52">
        <v>0</v>
      </c>
      <c r="Y218" s="267">
        <v>5.7688619538951325E-2</v>
      </c>
      <c r="Z218" s="52">
        <v>0</v>
      </c>
      <c r="AA218" s="52">
        <v>0</v>
      </c>
      <c r="AB218" s="52">
        <v>0.94231138046104868</v>
      </c>
      <c r="AC218" s="280">
        <v>0.94231138046104868</v>
      </c>
    </row>
    <row r="219" spans="1:29" ht="15.75" thickBot="1" x14ac:dyDescent="0.3">
      <c r="A219" s="180">
        <v>8</v>
      </c>
      <c r="B219" s="187">
        <v>973</v>
      </c>
      <c r="C219" s="93" t="s">
        <v>243</v>
      </c>
      <c r="D219" s="56">
        <v>280</v>
      </c>
      <c r="E219" s="57">
        <v>0</v>
      </c>
      <c r="F219" s="57">
        <v>0</v>
      </c>
      <c r="G219" s="57">
        <v>613</v>
      </c>
      <c r="H219" s="94">
        <f t="shared" si="32"/>
        <v>613</v>
      </c>
      <c r="I219" s="258"/>
      <c r="J219" s="188">
        <v>165.22</v>
      </c>
      <c r="K219" s="60">
        <f t="shared" si="33"/>
        <v>269.52691680261012</v>
      </c>
      <c r="L219" s="95">
        <v>4</v>
      </c>
      <c r="M219" s="188">
        <v>5.65</v>
      </c>
      <c r="N219" s="60">
        <f t="shared" si="34"/>
        <v>9.2169657422512241</v>
      </c>
      <c r="O219" s="96"/>
      <c r="P219" s="188">
        <v>159.57</v>
      </c>
      <c r="Q219" s="60">
        <f t="shared" si="35"/>
        <v>260.30995106035891</v>
      </c>
      <c r="R219" s="150">
        <v>4</v>
      </c>
      <c r="S219" s="189">
        <v>2.0457571722551748E-2</v>
      </c>
      <c r="T219" s="151">
        <v>0</v>
      </c>
      <c r="U219" s="151">
        <v>0</v>
      </c>
      <c r="V219" s="151">
        <v>1.3739256748577655E-2</v>
      </c>
      <c r="W219" s="151">
        <v>0</v>
      </c>
      <c r="X219" s="151">
        <v>0</v>
      </c>
      <c r="Y219" s="268">
        <v>3.4196828471129405E-2</v>
      </c>
      <c r="Z219" s="151">
        <v>0</v>
      </c>
      <c r="AA219" s="99">
        <v>0</v>
      </c>
      <c r="AB219" s="151">
        <v>0.96580317152887052</v>
      </c>
      <c r="AC219" s="281">
        <v>0.96580317152887052</v>
      </c>
    </row>
    <row r="220" spans="1:29" ht="15.75" thickBot="1" x14ac:dyDescent="0.3">
      <c r="A220" s="164"/>
      <c r="B220" s="68"/>
      <c r="C220" s="69"/>
      <c r="D220" s="100"/>
      <c r="E220" s="101"/>
      <c r="F220" s="101"/>
      <c r="G220" s="102"/>
      <c r="H220" s="72"/>
      <c r="I220" s="260"/>
      <c r="J220" s="106"/>
      <c r="K220" s="74"/>
      <c r="L220" s="107"/>
      <c r="M220" s="131"/>
      <c r="N220" s="77"/>
      <c r="O220" s="75"/>
      <c r="P220" s="133"/>
      <c r="Q220" s="77"/>
      <c r="R220" s="107"/>
      <c r="S220" s="190"/>
      <c r="T220" s="82"/>
      <c r="U220" s="82"/>
      <c r="V220" s="82"/>
      <c r="W220" s="82"/>
      <c r="X220" s="83" t="s">
        <v>35</v>
      </c>
      <c r="Y220" s="275">
        <f>SUM(Y183:Y219)/37</f>
        <v>0.20508598524531654</v>
      </c>
      <c r="Z220" s="82"/>
      <c r="AA220" s="82"/>
      <c r="AB220" s="82"/>
      <c r="AC220" s="283"/>
    </row>
    <row r="221" spans="1:29" ht="15.75" thickBot="1" x14ac:dyDescent="0.3">
      <c r="A221" s="67"/>
      <c r="B221" s="68"/>
      <c r="C221" s="104" t="s">
        <v>244</v>
      </c>
      <c r="D221" s="100"/>
      <c r="E221" s="101"/>
      <c r="F221" s="101"/>
      <c r="G221" s="102"/>
      <c r="H221" s="72"/>
      <c r="I221" s="260"/>
      <c r="J221" s="106"/>
      <c r="K221" s="74"/>
      <c r="L221" s="107"/>
      <c r="M221" s="76"/>
      <c r="N221" s="77"/>
      <c r="O221" s="78"/>
      <c r="P221" s="79"/>
      <c r="Q221" s="77"/>
      <c r="R221" s="107"/>
      <c r="S221" s="81"/>
      <c r="T221" s="82"/>
      <c r="U221" s="82"/>
      <c r="V221" s="82"/>
      <c r="W221" s="82"/>
      <c r="X221" s="82"/>
      <c r="Y221" s="270"/>
      <c r="Z221" s="82"/>
      <c r="AA221" s="81"/>
      <c r="AB221" s="82"/>
      <c r="AC221" s="283"/>
    </row>
    <row r="222" spans="1:29" x14ac:dyDescent="0.25">
      <c r="A222" s="49">
        <v>9</v>
      </c>
      <c r="B222" s="86">
        <v>279</v>
      </c>
      <c r="C222" s="191" t="s">
        <v>245</v>
      </c>
      <c r="D222" s="22">
        <v>2973</v>
      </c>
      <c r="E222" s="23">
        <v>0</v>
      </c>
      <c r="F222" s="23">
        <v>0</v>
      </c>
      <c r="G222" s="23">
        <v>7510</v>
      </c>
      <c r="H222" s="88">
        <f t="shared" ref="H222:H243" si="36">(F222/6)*2.5+G222</f>
        <v>7510</v>
      </c>
      <c r="I222" s="259"/>
      <c r="J222" s="28">
        <v>4257.2999999999993</v>
      </c>
      <c r="K222" s="26">
        <f t="shared" ref="K222:K243" si="37">J222*1000/H222</f>
        <v>566.88415446071895</v>
      </c>
      <c r="L222" s="27" t="s">
        <v>246</v>
      </c>
      <c r="M222" s="28">
        <v>1917.22</v>
      </c>
      <c r="N222" s="26">
        <f t="shared" ref="N222:N243" si="38">M222*1000/H222</f>
        <v>255.288948069241</v>
      </c>
      <c r="O222" s="29" t="s">
        <v>247</v>
      </c>
      <c r="P222" s="28">
        <v>2340.08</v>
      </c>
      <c r="Q222" s="26">
        <f t="shared" ref="Q222:Q243" si="39">P222*1000/H222</f>
        <v>311.59520639147803</v>
      </c>
      <c r="R222" s="30" t="s">
        <v>278</v>
      </c>
      <c r="S222" s="31">
        <v>9.7197754445305738E-3</v>
      </c>
      <c r="T222" s="32">
        <v>0</v>
      </c>
      <c r="U222" s="32">
        <v>9.3956263359406216E-5</v>
      </c>
      <c r="V222" s="32">
        <v>0.34653418833532995</v>
      </c>
      <c r="W222" s="32">
        <v>8.9845676837432192E-2</v>
      </c>
      <c r="X222" s="32">
        <v>4.1434712141498143E-3</v>
      </c>
      <c r="Y222" s="266">
        <v>0.4503370680948019</v>
      </c>
      <c r="Z222" s="32">
        <v>0</v>
      </c>
      <c r="AA222" s="33">
        <v>2.1844831231061944E-4</v>
      </c>
      <c r="AB222" s="32">
        <v>0.54944448359288767</v>
      </c>
      <c r="AC222" s="279">
        <v>0.54966293190519833</v>
      </c>
    </row>
    <row r="223" spans="1:29" x14ac:dyDescent="0.25">
      <c r="A223" s="34">
        <v>9</v>
      </c>
      <c r="B223" s="35">
        <v>159</v>
      </c>
      <c r="C223" s="36" t="s">
        <v>248</v>
      </c>
      <c r="D223" s="37">
        <v>6861</v>
      </c>
      <c r="E223" s="38">
        <v>0</v>
      </c>
      <c r="F223" s="38">
        <v>4451</v>
      </c>
      <c r="G223" s="38">
        <v>5526</v>
      </c>
      <c r="H223" s="92">
        <f t="shared" si="36"/>
        <v>7380.5833333333339</v>
      </c>
      <c r="I223" s="257">
        <v>1</v>
      </c>
      <c r="J223" s="43">
        <v>3652.97</v>
      </c>
      <c r="K223" s="41">
        <f t="shared" si="37"/>
        <v>494.94326329219683</v>
      </c>
      <c r="L223" s="42" t="s">
        <v>141</v>
      </c>
      <c r="M223" s="43">
        <v>1588.68</v>
      </c>
      <c r="N223" s="41">
        <f t="shared" si="38"/>
        <v>215.25127869296688</v>
      </c>
      <c r="O223" s="44">
        <v>6</v>
      </c>
      <c r="P223" s="43">
        <v>2064.29</v>
      </c>
      <c r="Q223" s="41">
        <f t="shared" si="39"/>
        <v>279.69198459922995</v>
      </c>
      <c r="R223" s="105">
        <v>4</v>
      </c>
      <c r="S223" s="46">
        <v>8.3356830195703766E-3</v>
      </c>
      <c r="T223" s="47">
        <v>0</v>
      </c>
      <c r="U223" s="47">
        <v>4.8563223897267159E-2</v>
      </c>
      <c r="V223" s="47">
        <v>0.37289657456809122</v>
      </c>
      <c r="W223" s="47">
        <v>0</v>
      </c>
      <c r="X223" s="47">
        <v>5.1054347558288186E-3</v>
      </c>
      <c r="Y223" s="267">
        <v>0.43490091624075755</v>
      </c>
      <c r="Z223" s="47">
        <v>0</v>
      </c>
      <c r="AA223" s="48">
        <v>1.7492615597719116E-3</v>
      </c>
      <c r="AB223" s="47">
        <v>0.56334982219947061</v>
      </c>
      <c r="AC223" s="280">
        <v>0.56509908375924256</v>
      </c>
    </row>
    <row r="224" spans="1:29" x14ac:dyDescent="0.25">
      <c r="A224" s="34">
        <v>9</v>
      </c>
      <c r="B224" s="35">
        <v>523</v>
      </c>
      <c r="C224" s="36" t="s">
        <v>249</v>
      </c>
      <c r="D224" s="37">
        <v>6666</v>
      </c>
      <c r="E224" s="38">
        <v>0</v>
      </c>
      <c r="F224" s="38">
        <v>4096</v>
      </c>
      <c r="G224" s="38">
        <v>6039</v>
      </c>
      <c r="H224" s="92">
        <f t="shared" si="36"/>
        <v>7745.6666666666661</v>
      </c>
      <c r="I224" s="257">
        <v>1</v>
      </c>
      <c r="J224" s="43">
        <v>3683.73</v>
      </c>
      <c r="K224" s="41">
        <f t="shared" si="37"/>
        <v>475.5859190084779</v>
      </c>
      <c r="L224" s="42">
        <v>2</v>
      </c>
      <c r="M224" s="43">
        <v>1576.53</v>
      </c>
      <c r="N224" s="41">
        <f t="shared" si="38"/>
        <v>203.53703145844989</v>
      </c>
      <c r="O224" s="44"/>
      <c r="P224" s="43">
        <v>2107.1999999999998</v>
      </c>
      <c r="Q224" s="41">
        <f t="shared" si="39"/>
        <v>272.04888755002798</v>
      </c>
      <c r="R224" s="45"/>
      <c r="S224" s="46">
        <v>9.0316065509687196E-3</v>
      </c>
      <c r="T224" s="47">
        <v>0</v>
      </c>
      <c r="U224" s="47">
        <v>4.8863516055736987E-2</v>
      </c>
      <c r="V224" s="47">
        <v>0.36170403368325044</v>
      </c>
      <c r="W224" s="47">
        <v>0</v>
      </c>
      <c r="X224" s="47">
        <v>8.3719490842162694E-3</v>
      </c>
      <c r="Y224" s="267">
        <v>0.42797110537417243</v>
      </c>
      <c r="Z224" s="47">
        <v>0</v>
      </c>
      <c r="AA224" s="48">
        <v>3.3932997260928459E-4</v>
      </c>
      <c r="AB224" s="47">
        <v>0.5716895646532183</v>
      </c>
      <c r="AC224" s="280">
        <v>0.57202889462582762</v>
      </c>
    </row>
    <row r="225" spans="1:29" x14ac:dyDescent="0.25">
      <c r="A225" s="49">
        <v>9</v>
      </c>
      <c r="B225" s="35">
        <v>952</v>
      </c>
      <c r="C225" s="36" t="s">
        <v>250</v>
      </c>
      <c r="D225" s="37">
        <v>930</v>
      </c>
      <c r="E225" s="38">
        <v>0</v>
      </c>
      <c r="F225" s="38">
        <v>571</v>
      </c>
      <c r="G225" s="38">
        <v>700</v>
      </c>
      <c r="H225" s="92">
        <f t="shared" si="36"/>
        <v>937.91666666666674</v>
      </c>
      <c r="I225" s="257">
        <v>1</v>
      </c>
      <c r="J225" s="43">
        <v>427.21</v>
      </c>
      <c r="K225" s="41">
        <f t="shared" si="37"/>
        <v>455.48822745446466</v>
      </c>
      <c r="L225" s="42" t="s">
        <v>141</v>
      </c>
      <c r="M225" s="43">
        <v>177.81</v>
      </c>
      <c r="N225" s="41">
        <f t="shared" si="38"/>
        <v>189.5797423367392</v>
      </c>
      <c r="O225" s="44">
        <v>6</v>
      </c>
      <c r="P225" s="43">
        <v>249.4</v>
      </c>
      <c r="Q225" s="41">
        <f t="shared" si="39"/>
        <v>265.90848511772543</v>
      </c>
      <c r="R225" s="113">
        <v>4</v>
      </c>
      <c r="S225" s="46">
        <v>9.0353690222607155E-3</v>
      </c>
      <c r="T225" s="47">
        <v>1.4512768895859181E-2</v>
      </c>
      <c r="U225" s="47">
        <v>0</v>
      </c>
      <c r="V225" s="47">
        <v>0.38917628332670118</v>
      </c>
      <c r="W225" s="47">
        <v>3.4877460733597062E-3</v>
      </c>
      <c r="X225" s="47">
        <v>0</v>
      </c>
      <c r="Y225" s="267">
        <v>0.41621216731818078</v>
      </c>
      <c r="Z225" s="47">
        <v>0</v>
      </c>
      <c r="AA225" s="48">
        <v>0</v>
      </c>
      <c r="AB225" s="47">
        <v>0.58378783268181933</v>
      </c>
      <c r="AC225" s="280">
        <v>0.58378783268181933</v>
      </c>
    </row>
    <row r="226" spans="1:29" x14ac:dyDescent="0.25">
      <c r="A226" s="134">
        <v>9</v>
      </c>
      <c r="B226" s="35">
        <v>420</v>
      </c>
      <c r="C226" s="36" t="s">
        <v>251</v>
      </c>
      <c r="D226" s="37">
        <v>4870</v>
      </c>
      <c r="E226" s="38">
        <v>0</v>
      </c>
      <c r="F226" s="38">
        <v>3132</v>
      </c>
      <c r="G226" s="38">
        <v>3850</v>
      </c>
      <c r="H226" s="92">
        <f t="shared" si="36"/>
        <v>5155</v>
      </c>
      <c r="I226" s="257">
        <v>1</v>
      </c>
      <c r="J226" s="43">
        <v>2170.1799999999998</v>
      </c>
      <c r="K226" s="41">
        <f t="shared" si="37"/>
        <v>420.98545101842871</v>
      </c>
      <c r="L226" s="50">
        <v>6</v>
      </c>
      <c r="M226" s="43">
        <v>805.88</v>
      </c>
      <c r="N226" s="41">
        <f t="shared" si="38"/>
        <v>156.32977691561589</v>
      </c>
      <c r="O226" s="44">
        <v>6</v>
      </c>
      <c r="P226" s="43">
        <v>1364.3</v>
      </c>
      <c r="Q226" s="41">
        <f t="shared" si="39"/>
        <v>264.65567410281278</v>
      </c>
      <c r="R226" s="51">
        <v>6</v>
      </c>
      <c r="S226" s="46">
        <v>9.7733828530352333E-3</v>
      </c>
      <c r="T226" s="47">
        <v>0</v>
      </c>
      <c r="U226" s="47">
        <v>7.2574625146301234E-3</v>
      </c>
      <c r="V226" s="47">
        <v>0.26066962187468323</v>
      </c>
      <c r="W226" s="47">
        <v>8.8577905980149113E-2</v>
      </c>
      <c r="X226" s="47">
        <v>5.0640960657641308E-3</v>
      </c>
      <c r="Y226" s="267">
        <v>0.37134246928826181</v>
      </c>
      <c r="Z226" s="47">
        <v>0</v>
      </c>
      <c r="AA226" s="48">
        <v>5.6216535033960324E-4</v>
      </c>
      <c r="AB226" s="47">
        <v>0.62809536536139865</v>
      </c>
      <c r="AC226" s="280">
        <v>0.62865753071173824</v>
      </c>
    </row>
    <row r="227" spans="1:29" x14ac:dyDescent="0.25">
      <c r="A227" s="34">
        <v>9</v>
      </c>
      <c r="B227" s="35">
        <v>173</v>
      </c>
      <c r="C227" s="36" t="s">
        <v>252</v>
      </c>
      <c r="D227" s="37">
        <v>4521</v>
      </c>
      <c r="E227" s="38">
        <v>0</v>
      </c>
      <c r="F227" s="38">
        <v>3624</v>
      </c>
      <c r="G227" s="38">
        <v>1976</v>
      </c>
      <c r="H227" s="92">
        <f t="shared" si="36"/>
        <v>3486</v>
      </c>
      <c r="I227" s="257">
        <v>1</v>
      </c>
      <c r="J227" s="43">
        <v>1854</v>
      </c>
      <c r="K227" s="41">
        <f t="shared" si="37"/>
        <v>531.84165232357998</v>
      </c>
      <c r="L227" s="50" t="s">
        <v>141</v>
      </c>
      <c r="M227" s="43">
        <v>673.65000000000009</v>
      </c>
      <c r="N227" s="41">
        <f t="shared" si="38"/>
        <v>193.24440619621345</v>
      </c>
      <c r="O227" s="42">
        <v>6</v>
      </c>
      <c r="P227" s="43">
        <v>1180.3500000000001</v>
      </c>
      <c r="Q227" s="41">
        <f t="shared" si="39"/>
        <v>338.5972461273667</v>
      </c>
      <c r="R227" s="51">
        <v>4</v>
      </c>
      <c r="S227" s="46">
        <v>5.8737864077669909E-3</v>
      </c>
      <c r="T227" s="47">
        <v>0</v>
      </c>
      <c r="U227" s="47">
        <v>0</v>
      </c>
      <c r="V227" s="47">
        <v>0.34665048543689325</v>
      </c>
      <c r="W227" s="47">
        <v>0</v>
      </c>
      <c r="X227" s="47">
        <v>1.0825242718446601E-2</v>
      </c>
      <c r="Y227" s="267">
        <v>0.36334951456310682</v>
      </c>
      <c r="Z227" s="47">
        <v>0</v>
      </c>
      <c r="AA227" s="47">
        <v>3.1984897518878099E-3</v>
      </c>
      <c r="AB227" s="47">
        <v>0.63345199568500543</v>
      </c>
      <c r="AC227" s="280">
        <v>0.63665048543689329</v>
      </c>
    </row>
    <row r="228" spans="1:29" x14ac:dyDescent="0.25">
      <c r="A228" s="34">
        <v>9</v>
      </c>
      <c r="B228" s="35">
        <v>206</v>
      </c>
      <c r="C228" s="36" t="s">
        <v>253</v>
      </c>
      <c r="D228" s="37">
        <v>1135</v>
      </c>
      <c r="E228" s="38">
        <v>0</v>
      </c>
      <c r="F228" s="38">
        <v>0</v>
      </c>
      <c r="G228" s="38">
        <v>2360</v>
      </c>
      <c r="H228" s="92">
        <f t="shared" si="36"/>
        <v>2360</v>
      </c>
      <c r="I228" s="257"/>
      <c r="J228" s="43">
        <v>952.23</v>
      </c>
      <c r="K228" s="41">
        <f t="shared" si="37"/>
        <v>403.48728813559325</v>
      </c>
      <c r="L228" s="50">
        <v>4</v>
      </c>
      <c r="M228" s="43">
        <v>304.22000000000003</v>
      </c>
      <c r="N228" s="41">
        <f t="shared" si="38"/>
        <v>128.90677966101694</v>
      </c>
      <c r="O228" s="44"/>
      <c r="P228" s="43">
        <v>648.01</v>
      </c>
      <c r="Q228" s="41">
        <f t="shared" si="39"/>
        <v>274.58050847457628</v>
      </c>
      <c r="R228" s="51">
        <v>4</v>
      </c>
      <c r="S228" s="46">
        <v>1.3652163867973074E-2</v>
      </c>
      <c r="T228" s="47">
        <v>0</v>
      </c>
      <c r="U228" s="47">
        <v>0</v>
      </c>
      <c r="V228" s="47">
        <v>0.2345441752517774</v>
      </c>
      <c r="W228" s="47">
        <v>6.5456874914673974E-2</v>
      </c>
      <c r="X228" s="47">
        <v>5.8284238051731193E-3</v>
      </c>
      <c r="Y228" s="267">
        <v>0.3194816378395976</v>
      </c>
      <c r="Z228" s="47">
        <v>0</v>
      </c>
      <c r="AA228" s="48">
        <v>1.1446814320069732E-3</v>
      </c>
      <c r="AB228" s="47">
        <v>0.67937368072839543</v>
      </c>
      <c r="AC228" s="280">
        <v>0.6805183621604024</v>
      </c>
    </row>
    <row r="229" spans="1:29" x14ac:dyDescent="0.25">
      <c r="A229" s="34">
        <v>9</v>
      </c>
      <c r="B229" s="35">
        <v>277</v>
      </c>
      <c r="C229" s="36" t="s">
        <v>254</v>
      </c>
      <c r="D229" s="37">
        <v>1282</v>
      </c>
      <c r="E229" s="38">
        <v>0</v>
      </c>
      <c r="F229" s="38">
        <v>600</v>
      </c>
      <c r="G229" s="38">
        <v>1862</v>
      </c>
      <c r="H229" s="92">
        <f t="shared" si="36"/>
        <v>2112</v>
      </c>
      <c r="I229" s="256">
        <v>1</v>
      </c>
      <c r="J229" s="43">
        <v>823.21</v>
      </c>
      <c r="K229" s="41">
        <f t="shared" si="37"/>
        <v>389.77746212121212</v>
      </c>
      <c r="L229" s="50">
        <v>5</v>
      </c>
      <c r="M229" s="43">
        <v>252.7</v>
      </c>
      <c r="N229" s="41">
        <f t="shared" si="38"/>
        <v>119.64962121212122</v>
      </c>
      <c r="O229" s="44"/>
      <c r="P229" s="43">
        <v>570.51</v>
      </c>
      <c r="Q229" s="41">
        <f t="shared" si="39"/>
        <v>270.12784090909093</v>
      </c>
      <c r="R229" s="51">
        <v>5</v>
      </c>
      <c r="S229" s="46">
        <v>1.2463405449399301E-2</v>
      </c>
      <c r="T229" s="123">
        <v>0</v>
      </c>
      <c r="U229" s="123">
        <v>3.0368921660329683E-2</v>
      </c>
      <c r="V229" s="123">
        <v>0.26413673303288343</v>
      </c>
      <c r="W229" s="123">
        <v>0</v>
      </c>
      <c r="X229" s="123">
        <v>0</v>
      </c>
      <c r="Y229" s="267">
        <v>0.30696906014261244</v>
      </c>
      <c r="Z229" s="123">
        <v>0</v>
      </c>
      <c r="AA229" s="48">
        <v>0</v>
      </c>
      <c r="AB229" s="123">
        <v>0.69303093985738751</v>
      </c>
      <c r="AC229" s="280">
        <v>0.69303093985738751</v>
      </c>
    </row>
    <row r="230" spans="1:29" x14ac:dyDescent="0.25">
      <c r="A230" s="34">
        <v>9</v>
      </c>
      <c r="B230" s="35">
        <v>771</v>
      </c>
      <c r="C230" s="36" t="s">
        <v>255</v>
      </c>
      <c r="D230" s="37">
        <v>1272</v>
      </c>
      <c r="E230" s="38">
        <v>0</v>
      </c>
      <c r="F230" s="38">
        <v>0</v>
      </c>
      <c r="G230" s="38">
        <v>1578</v>
      </c>
      <c r="H230" s="92">
        <f t="shared" si="36"/>
        <v>1578</v>
      </c>
      <c r="I230" s="256"/>
      <c r="J230" s="43">
        <v>605.6</v>
      </c>
      <c r="K230" s="41">
        <f>J230*1000/H230</f>
        <v>383.7769328263625</v>
      </c>
      <c r="L230" s="50">
        <v>4</v>
      </c>
      <c r="M230" s="43">
        <v>182.52</v>
      </c>
      <c r="N230" s="41">
        <f>M230*1000/H230</f>
        <v>115.66539923954373</v>
      </c>
      <c r="O230" s="44"/>
      <c r="P230" s="43">
        <v>423.08</v>
      </c>
      <c r="Q230" s="41">
        <f>P230*1000/H230</f>
        <v>268.11153358681878</v>
      </c>
      <c r="R230" s="51">
        <v>4</v>
      </c>
      <c r="S230" s="46">
        <v>1.43E-2</v>
      </c>
      <c r="T230" s="123">
        <v>0</v>
      </c>
      <c r="U230" s="123">
        <v>0</v>
      </c>
      <c r="V230" s="123">
        <v>0.28703764861294584</v>
      </c>
      <c r="W230" s="123">
        <v>0</v>
      </c>
      <c r="X230" s="123">
        <v>0</v>
      </c>
      <c r="Y230" s="267">
        <v>0.30133764861294582</v>
      </c>
      <c r="Z230" s="123">
        <v>0</v>
      </c>
      <c r="AA230" s="48">
        <v>0</v>
      </c>
      <c r="AB230" s="123">
        <v>0.69861294583883748</v>
      </c>
      <c r="AC230" s="280">
        <v>0.69861294583883748</v>
      </c>
    </row>
    <row r="231" spans="1:29" x14ac:dyDescent="0.25">
      <c r="A231" s="34">
        <v>9</v>
      </c>
      <c r="B231" s="35">
        <v>630</v>
      </c>
      <c r="C231" s="36" t="s">
        <v>256</v>
      </c>
      <c r="D231" s="37">
        <v>3409</v>
      </c>
      <c r="E231" s="38">
        <v>0</v>
      </c>
      <c r="F231" s="38">
        <v>2514</v>
      </c>
      <c r="G231" s="38">
        <v>1904</v>
      </c>
      <c r="H231" s="92">
        <f t="shared" si="36"/>
        <v>2951.5</v>
      </c>
      <c r="I231" s="257">
        <v>1</v>
      </c>
      <c r="J231" s="43">
        <v>1099.4100000000001</v>
      </c>
      <c r="K231" s="41">
        <f t="shared" si="37"/>
        <v>372.49195324411318</v>
      </c>
      <c r="L231" s="50">
        <v>4</v>
      </c>
      <c r="M231" s="43">
        <v>314.62</v>
      </c>
      <c r="N231" s="41">
        <f t="shared" si="38"/>
        <v>106.5966457733356</v>
      </c>
      <c r="O231" s="44"/>
      <c r="P231" s="43">
        <v>784.79000000000008</v>
      </c>
      <c r="Q231" s="41">
        <f t="shared" si="39"/>
        <v>265.8953074707776</v>
      </c>
      <c r="R231" s="51">
        <v>4</v>
      </c>
      <c r="S231" s="46">
        <v>9.5414813399914492E-3</v>
      </c>
      <c r="T231" s="47">
        <v>0</v>
      </c>
      <c r="U231" s="47">
        <v>8.459082598848474E-3</v>
      </c>
      <c r="V231" s="47">
        <v>0.25668313004247728</v>
      </c>
      <c r="W231" s="47">
        <v>0</v>
      </c>
      <c r="X231" s="47">
        <v>1.1487979916500668E-2</v>
      </c>
      <c r="Y231" s="267">
        <v>0.28617167389781789</v>
      </c>
      <c r="Z231" s="47">
        <v>0</v>
      </c>
      <c r="AA231" s="48">
        <v>2.346713237099899E-3</v>
      </c>
      <c r="AB231" s="47">
        <v>0.71148161286508216</v>
      </c>
      <c r="AC231" s="280">
        <v>0.71382832610218205</v>
      </c>
    </row>
    <row r="232" spans="1:29" x14ac:dyDescent="0.25">
      <c r="A232" s="34">
        <v>9</v>
      </c>
      <c r="B232" s="35">
        <v>512</v>
      </c>
      <c r="C232" s="36" t="s">
        <v>257</v>
      </c>
      <c r="D232" s="37">
        <v>3825</v>
      </c>
      <c r="E232" s="38">
        <v>0</v>
      </c>
      <c r="F232" s="38">
        <v>1585</v>
      </c>
      <c r="G232" s="38">
        <v>6000</v>
      </c>
      <c r="H232" s="92">
        <f t="shared" si="36"/>
        <v>6660.416666666667</v>
      </c>
      <c r="I232" s="257">
        <v>1</v>
      </c>
      <c r="J232" s="43">
        <v>2373.27</v>
      </c>
      <c r="K232" s="41">
        <f t="shared" si="37"/>
        <v>356.32455426962775</v>
      </c>
      <c r="L232" s="50">
        <v>4</v>
      </c>
      <c r="M232" s="43">
        <v>613.15</v>
      </c>
      <c r="N232" s="41">
        <f t="shared" si="38"/>
        <v>92.058805129809187</v>
      </c>
      <c r="O232" s="44"/>
      <c r="P232" s="43">
        <v>1760.12</v>
      </c>
      <c r="Q232" s="41">
        <f t="shared" si="39"/>
        <v>264.26574913981858</v>
      </c>
      <c r="R232" s="51">
        <v>4</v>
      </c>
      <c r="S232" s="46">
        <v>1.393014701235005E-2</v>
      </c>
      <c r="T232" s="47">
        <v>0</v>
      </c>
      <c r="U232" s="47">
        <v>4.4664113227740627E-3</v>
      </c>
      <c r="V232" s="47">
        <v>0.23996005511383028</v>
      </c>
      <c r="W232" s="47">
        <v>0</v>
      </c>
      <c r="X232" s="47">
        <v>0</v>
      </c>
      <c r="Y232" s="267">
        <v>0.25835661344895439</v>
      </c>
      <c r="Z232" s="47">
        <v>0</v>
      </c>
      <c r="AA232" s="48">
        <v>0</v>
      </c>
      <c r="AB232" s="47">
        <v>0.74164338655104556</v>
      </c>
      <c r="AC232" s="280">
        <v>0.74164338655104556</v>
      </c>
    </row>
    <row r="233" spans="1:29" x14ac:dyDescent="0.25">
      <c r="A233" s="34">
        <v>9</v>
      </c>
      <c r="B233" s="35">
        <v>527</v>
      </c>
      <c r="C233" s="36" t="s">
        <v>258</v>
      </c>
      <c r="D233" s="37">
        <v>2641</v>
      </c>
      <c r="E233" s="38">
        <v>52</v>
      </c>
      <c r="F233" s="38">
        <v>1352</v>
      </c>
      <c r="G233" s="38">
        <v>2751</v>
      </c>
      <c r="H233" s="92">
        <f t="shared" si="36"/>
        <v>3314.3333333333335</v>
      </c>
      <c r="I233" s="257">
        <v>1</v>
      </c>
      <c r="J233" s="43">
        <v>1210.45</v>
      </c>
      <c r="K233" s="41">
        <f t="shared" si="37"/>
        <v>365.21673539173287</v>
      </c>
      <c r="L233" s="50" t="s">
        <v>112</v>
      </c>
      <c r="M233" s="43">
        <v>307.72000000000003</v>
      </c>
      <c r="N233" s="41">
        <f t="shared" si="38"/>
        <v>92.845217741124401</v>
      </c>
      <c r="O233" s="50">
        <v>6</v>
      </c>
      <c r="P233" s="43">
        <v>902.73</v>
      </c>
      <c r="Q233" s="41">
        <f t="shared" si="39"/>
        <v>272.37151765060844</v>
      </c>
      <c r="R233" s="51" t="s">
        <v>112</v>
      </c>
      <c r="S233" s="46">
        <v>1.2524267834276508E-2</v>
      </c>
      <c r="T233" s="47">
        <v>0</v>
      </c>
      <c r="U233" s="47">
        <v>0</v>
      </c>
      <c r="V233" s="47">
        <v>0.23958032136808624</v>
      </c>
      <c r="W233" s="47">
        <v>6.9395679292824977E-4</v>
      </c>
      <c r="X233" s="47">
        <v>1.4209591474245115E-3</v>
      </c>
      <c r="Y233" s="267">
        <v>0.25421950514271552</v>
      </c>
      <c r="Z233" s="47">
        <v>0</v>
      </c>
      <c r="AA233" s="47">
        <v>1.5696641744805651E-4</v>
      </c>
      <c r="AB233" s="47">
        <v>0.74562352843983637</v>
      </c>
      <c r="AC233" s="280">
        <v>0.74578049485728437</v>
      </c>
    </row>
    <row r="234" spans="1:29" x14ac:dyDescent="0.25">
      <c r="A234" s="34">
        <v>9</v>
      </c>
      <c r="B234" s="35">
        <v>416</v>
      </c>
      <c r="C234" s="36" t="s">
        <v>259</v>
      </c>
      <c r="D234" s="37">
        <v>1142</v>
      </c>
      <c r="E234" s="38">
        <v>0</v>
      </c>
      <c r="F234" s="38">
        <v>315</v>
      </c>
      <c r="G234" s="38">
        <v>1443</v>
      </c>
      <c r="H234" s="92">
        <f t="shared" si="36"/>
        <v>1574.25</v>
      </c>
      <c r="I234" s="257">
        <v>1</v>
      </c>
      <c r="J234" s="43">
        <v>572.65</v>
      </c>
      <c r="K234" s="41">
        <f t="shared" si="37"/>
        <v>363.76052088296012</v>
      </c>
      <c r="L234" s="50" t="s">
        <v>112</v>
      </c>
      <c r="M234" s="43">
        <v>144.38</v>
      </c>
      <c r="N234" s="41">
        <f t="shared" si="38"/>
        <v>91.713514371923139</v>
      </c>
      <c r="O234" s="50">
        <v>6</v>
      </c>
      <c r="P234" s="43">
        <v>428.27</v>
      </c>
      <c r="Q234" s="41">
        <f t="shared" si="39"/>
        <v>272.04700651103701</v>
      </c>
      <c r="R234" s="51" t="s">
        <v>112</v>
      </c>
      <c r="S234" s="46">
        <v>1.3882825460578015E-2</v>
      </c>
      <c r="T234" s="47">
        <v>0</v>
      </c>
      <c r="U234" s="47">
        <v>1.7462673535318256E-2</v>
      </c>
      <c r="V234" s="47">
        <v>0.22078058150702876</v>
      </c>
      <c r="W234" s="47">
        <v>0</v>
      </c>
      <c r="X234" s="47">
        <v>0</v>
      </c>
      <c r="Y234" s="267">
        <v>0.25212608050292501</v>
      </c>
      <c r="Z234" s="47">
        <v>0</v>
      </c>
      <c r="AA234" s="48">
        <v>0</v>
      </c>
      <c r="AB234" s="47">
        <v>0.74787391949707505</v>
      </c>
      <c r="AC234" s="280">
        <v>0.74787391949707505</v>
      </c>
    </row>
    <row r="235" spans="1:29" x14ac:dyDescent="0.25">
      <c r="A235" s="49">
        <v>9</v>
      </c>
      <c r="B235" s="35">
        <v>522</v>
      </c>
      <c r="C235" s="36" t="s">
        <v>260</v>
      </c>
      <c r="D235" s="37">
        <v>1351</v>
      </c>
      <c r="E235" s="38">
        <v>0</v>
      </c>
      <c r="F235" s="38">
        <v>0</v>
      </c>
      <c r="G235" s="38">
        <v>2688</v>
      </c>
      <c r="H235" s="92">
        <f t="shared" si="36"/>
        <v>2688</v>
      </c>
      <c r="I235" s="257"/>
      <c r="J235" s="43">
        <v>995.53</v>
      </c>
      <c r="K235" s="41">
        <f t="shared" si="37"/>
        <v>370.36086309523807</v>
      </c>
      <c r="L235" s="42"/>
      <c r="M235" s="43">
        <v>213.79999999999998</v>
      </c>
      <c r="N235" s="41">
        <f t="shared" si="38"/>
        <v>79.538690476190467</v>
      </c>
      <c r="O235" s="44"/>
      <c r="P235" s="43">
        <v>781.73</v>
      </c>
      <c r="Q235" s="41">
        <f t="shared" si="39"/>
        <v>290.82217261904759</v>
      </c>
      <c r="R235" s="113"/>
      <c r="S235" s="46">
        <v>1.4876497945817807E-2</v>
      </c>
      <c r="T235" s="47">
        <v>0</v>
      </c>
      <c r="U235" s="47">
        <v>2.008980141231304E-4</v>
      </c>
      <c r="V235" s="47">
        <v>0.19744256828021256</v>
      </c>
      <c r="W235" s="47">
        <v>0</v>
      </c>
      <c r="X235" s="47">
        <v>2.2400128574729039E-3</v>
      </c>
      <c r="Y235" s="267">
        <v>0.2147599770976264</v>
      </c>
      <c r="Z235" s="47">
        <v>0</v>
      </c>
      <c r="AA235" s="48">
        <v>2.5112251765391301E-4</v>
      </c>
      <c r="AB235" s="47">
        <v>0.78498890038471969</v>
      </c>
      <c r="AC235" s="280">
        <v>0.7852400229023736</v>
      </c>
    </row>
    <row r="236" spans="1:29" x14ac:dyDescent="0.25">
      <c r="A236" s="49">
        <v>9</v>
      </c>
      <c r="B236" s="35">
        <v>629</v>
      </c>
      <c r="C236" s="36" t="s">
        <v>261</v>
      </c>
      <c r="D236" s="37">
        <v>3909</v>
      </c>
      <c r="E236" s="38">
        <v>1</v>
      </c>
      <c r="F236" s="38">
        <v>1837</v>
      </c>
      <c r="G236" s="38">
        <v>4004</v>
      </c>
      <c r="H236" s="92">
        <f t="shared" si="36"/>
        <v>4769.416666666667</v>
      </c>
      <c r="I236" s="256">
        <v>1</v>
      </c>
      <c r="J236" s="43">
        <v>1609.95</v>
      </c>
      <c r="K236" s="41">
        <f t="shared" si="37"/>
        <v>337.55700382646376</v>
      </c>
      <c r="L236" s="42" t="s">
        <v>112</v>
      </c>
      <c r="M236" s="43">
        <v>319.39999999999998</v>
      </c>
      <c r="N236" s="41">
        <f t="shared" si="38"/>
        <v>66.968357416175976</v>
      </c>
      <c r="O236" s="50">
        <v>6</v>
      </c>
      <c r="P236" s="43">
        <v>1290.55</v>
      </c>
      <c r="Q236" s="41">
        <f t="shared" si="39"/>
        <v>270.58864641028777</v>
      </c>
      <c r="R236" s="113">
        <v>4</v>
      </c>
      <c r="S236" s="46">
        <v>1.3702288890959346E-2</v>
      </c>
      <c r="T236" s="52">
        <v>0</v>
      </c>
      <c r="U236" s="52">
        <v>0</v>
      </c>
      <c r="V236" s="52">
        <v>0.18468896549582284</v>
      </c>
      <c r="W236" s="52">
        <v>0</v>
      </c>
      <c r="X236" s="52">
        <v>0</v>
      </c>
      <c r="Y236" s="267">
        <v>0.19839125438678218</v>
      </c>
      <c r="Z236" s="52">
        <v>0</v>
      </c>
      <c r="AA236" s="52">
        <v>2.159694400447219E-2</v>
      </c>
      <c r="AB236" s="52">
        <v>0.78001180160874561</v>
      </c>
      <c r="AC236" s="280">
        <v>0.80160874561321782</v>
      </c>
    </row>
    <row r="237" spans="1:29" x14ac:dyDescent="0.25">
      <c r="A237" s="134">
        <v>9</v>
      </c>
      <c r="B237" s="35">
        <v>521</v>
      </c>
      <c r="C237" s="36" t="s">
        <v>262</v>
      </c>
      <c r="D237" s="37">
        <v>2640</v>
      </c>
      <c r="E237" s="38">
        <v>1</v>
      </c>
      <c r="F237" s="38">
        <v>2000</v>
      </c>
      <c r="G237" s="38">
        <v>1945</v>
      </c>
      <c r="H237" s="92">
        <f t="shared" si="36"/>
        <v>2778.333333333333</v>
      </c>
      <c r="I237" s="257">
        <v>1</v>
      </c>
      <c r="J237" s="43">
        <v>939.02</v>
      </c>
      <c r="K237" s="41">
        <f t="shared" si="37"/>
        <v>337.97960407918418</v>
      </c>
      <c r="L237" s="42" t="s">
        <v>112</v>
      </c>
      <c r="M237" s="43">
        <v>177.29000000000002</v>
      </c>
      <c r="N237" s="41">
        <f t="shared" si="38"/>
        <v>63.811637672465523</v>
      </c>
      <c r="O237" s="44">
        <v>6</v>
      </c>
      <c r="P237" s="43">
        <v>761.73</v>
      </c>
      <c r="Q237" s="41">
        <f t="shared" si="39"/>
        <v>274.16796640671868</v>
      </c>
      <c r="R237" s="105" t="s">
        <v>112</v>
      </c>
      <c r="S237" s="46">
        <v>1.1416157270345681E-2</v>
      </c>
      <c r="T237" s="47">
        <v>0</v>
      </c>
      <c r="U237" s="47">
        <v>7.1350982939660497E-3</v>
      </c>
      <c r="V237" s="47">
        <v>0.16846286554067005</v>
      </c>
      <c r="W237" s="47">
        <v>0</v>
      </c>
      <c r="X237" s="47">
        <v>1.78909927371089E-3</v>
      </c>
      <c r="Y237" s="267">
        <v>0.18880322037869268</v>
      </c>
      <c r="Z237" s="47">
        <v>0</v>
      </c>
      <c r="AA237" s="48">
        <v>2.0233860833635068E-4</v>
      </c>
      <c r="AB237" s="47">
        <v>0.81099444101297091</v>
      </c>
      <c r="AC237" s="280">
        <v>0.81119677962130732</v>
      </c>
    </row>
    <row r="238" spans="1:29" x14ac:dyDescent="0.25">
      <c r="A238" s="49">
        <v>9</v>
      </c>
      <c r="B238" s="35">
        <v>508</v>
      </c>
      <c r="C238" s="36" t="s">
        <v>263</v>
      </c>
      <c r="D238" s="37">
        <v>689</v>
      </c>
      <c r="E238" s="38">
        <v>0</v>
      </c>
      <c r="F238" s="38">
        <v>295</v>
      </c>
      <c r="G238" s="38">
        <v>950</v>
      </c>
      <c r="H238" s="92">
        <f t="shared" si="36"/>
        <v>1072.9166666666667</v>
      </c>
      <c r="I238" s="257">
        <v>1</v>
      </c>
      <c r="J238" s="43">
        <v>346.1</v>
      </c>
      <c r="K238" s="41">
        <f t="shared" si="37"/>
        <v>322.57864077669899</v>
      </c>
      <c r="L238" s="50">
        <v>4</v>
      </c>
      <c r="M238" s="43">
        <v>62.77</v>
      </c>
      <c r="N238" s="41">
        <f t="shared" si="38"/>
        <v>58.504077669902905</v>
      </c>
      <c r="O238" s="44"/>
      <c r="P238" s="43">
        <v>283.33</v>
      </c>
      <c r="Q238" s="41">
        <f t="shared" si="39"/>
        <v>264.07456310679612</v>
      </c>
      <c r="R238" s="51">
        <v>4</v>
      </c>
      <c r="S238" s="46">
        <v>1.5111239526148512E-2</v>
      </c>
      <c r="T238" s="47">
        <v>0</v>
      </c>
      <c r="U238" s="47">
        <v>0</v>
      </c>
      <c r="V238" s="47">
        <v>0.16625252817104882</v>
      </c>
      <c r="W238" s="47">
        <v>0</v>
      </c>
      <c r="X238" s="47">
        <v>0</v>
      </c>
      <c r="Y238" s="267">
        <v>0.18136376769719734</v>
      </c>
      <c r="Z238" s="47">
        <v>0</v>
      </c>
      <c r="AA238" s="48">
        <v>0</v>
      </c>
      <c r="AB238" s="47">
        <v>0.81863623230280258</v>
      </c>
      <c r="AC238" s="280">
        <v>0.81863623230280258</v>
      </c>
    </row>
    <row r="239" spans="1:29" x14ac:dyDescent="0.25">
      <c r="A239" s="49">
        <v>9</v>
      </c>
      <c r="B239" s="35">
        <v>543</v>
      </c>
      <c r="C239" s="36" t="s">
        <v>264</v>
      </c>
      <c r="D239" s="37">
        <v>1147</v>
      </c>
      <c r="E239" s="38">
        <v>0</v>
      </c>
      <c r="F239" s="38">
        <v>0</v>
      </c>
      <c r="G239" s="38">
        <v>3122</v>
      </c>
      <c r="H239" s="92">
        <f t="shared" si="36"/>
        <v>3122</v>
      </c>
      <c r="I239" s="257"/>
      <c r="J239" s="43">
        <v>854.2</v>
      </c>
      <c r="K239" s="41">
        <f t="shared" si="37"/>
        <v>273.60666239590006</v>
      </c>
      <c r="L239" s="50"/>
      <c r="M239" s="43">
        <v>94.38</v>
      </c>
      <c r="N239" s="41">
        <f t="shared" si="38"/>
        <v>30.23062139654068</v>
      </c>
      <c r="O239" s="44"/>
      <c r="P239" s="43">
        <v>759.82</v>
      </c>
      <c r="Q239" s="41">
        <f t="shared" si="39"/>
        <v>243.37604099935939</v>
      </c>
      <c r="R239" s="105"/>
      <c r="S239" s="46">
        <v>2.0135799578553031E-2</v>
      </c>
      <c r="T239" s="52">
        <v>0</v>
      </c>
      <c r="U239" s="52">
        <v>0</v>
      </c>
      <c r="V239" s="52">
        <v>9.0353547178646687E-2</v>
      </c>
      <c r="W239" s="52">
        <v>0</v>
      </c>
      <c r="X239" s="52">
        <v>0</v>
      </c>
      <c r="Y239" s="267">
        <v>0.11048934675719972</v>
      </c>
      <c r="Z239" s="52">
        <v>0</v>
      </c>
      <c r="AA239" s="112">
        <v>0</v>
      </c>
      <c r="AB239" s="52">
        <v>0.88951065324280032</v>
      </c>
      <c r="AC239" s="280">
        <v>0.88951065324280032</v>
      </c>
    </row>
    <row r="240" spans="1:29" x14ac:dyDescent="0.25">
      <c r="A240" s="34">
        <v>9</v>
      </c>
      <c r="B240" s="35">
        <v>985</v>
      </c>
      <c r="C240" s="36" t="s">
        <v>265</v>
      </c>
      <c r="D240" s="37">
        <v>686</v>
      </c>
      <c r="E240" s="38">
        <v>444</v>
      </c>
      <c r="F240" s="38">
        <v>0</v>
      </c>
      <c r="G240" s="38">
        <v>3081</v>
      </c>
      <c r="H240" s="92">
        <f t="shared" si="36"/>
        <v>3081</v>
      </c>
      <c r="I240" s="256"/>
      <c r="J240" s="43">
        <v>895.52</v>
      </c>
      <c r="K240" s="41">
        <f t="shared" si="37"/>
        <v>290.65887698799094</v>
      </c>
      <c r="L240" s="42">
        <v>4</v>
      </c>
      <c r="M240" s="43">
        <v>89.16</v>
      </c>
      <c r="N240" s="41">
        <f t="shared" si="38"/>
        <v>28.938656280428432</v>
      </c>
      <c r="O240" s="44"/>
      <c r="P240" s="43">
        <v>806.36</v>
      </c>
      <c r="Q240" s="41">
        <f t="shared" si="39"/>
        <v>261.72022070756248</v>
      </c>
      <c r="R240" s="113">
        <v>4</v>
      </c>
      <c r="S240" s="46">
        <v>1.89610505628015E-2</v>
      </c>
      <c r="T240" s="47">
        <v>0</v>
      </c>
      <c r="U240" s="47">
        <v>0</v>
      </c>
      <c r="V240" s="47">
        <v>8.0601214936573171E-2</v>
      </c>
      <c r="W240" s="47">
        <v>0</v>
      </c>
      <c r="X240" s="47">
        <v>0</v>
      </c>
      <c r="Y240" s="267">
        <v>9.9562265499374664E-2</v>
      </c>
      <c r="Z240" s="47">
        <v>0</v>
      </c>
      <c r="AA240" s="48">
        <v>0</v>
      </c>
      <c r="AB240" s="47">
        <v>0.90043773450062536</v>
      </c>
      <c r="AC240" s="280">
        <v>0.90043773450062536</v>
      </c>
    </row>
    <row r="241" spans="1:29" x14ac:dyDescent="0.25">
      <c r="A241" s="34">
        <v>9</v>
      </c>
      <c r="B241" s="35">
        <v>936</v>
      </c>
      <c r="C241" s="36" t="s">
        <v>266</v>
      </c>
      <c r="D241" s="37">
        <v>704</v>
      </c>
      <c r="E241" s="38">
        <v>0</v>
      </c>
      <c r="F241" s="38">
        <v>419</v>
      </c>
      <c r="G241" s="38">
        <v>682</v>
      </c>
      <c r="H241" s="92">
        <f t="shared" si="36"/>
        <v>856.58333333333326</v>
      </c>
      <c r="I241" s="257">
        <v>1</v>
      </c>
      <c r="J241" s="43">
        <v>245.4</v>
      </c>
      <c r="K241" s="41">
        <f t="shared" si="37"/>
        <v>286.4870123552875</v>
      </c>
      <c r="L241" s="42">
        <v>4</v>
      </c>
      <c r="M241" s="43">
        <v>21.1</v>
      </c>
      <c r="N241" s="41">
        <f t="shared" si="38"/>
        <v>24.632746376106628</v>
      </c>
      <c r="O241" s="44"/>
      <c r="P241" s="43">
        <v>224.3</v>
      </c>
      <c r="Q241" s="41">
        <f t="shared" si="39"/>
        <v>261.85426597918087</v>
      </c>
      <c r="R241" s="113">
        <v>4</v>
      </c>
      <c r="S241" s="46">
        <v>1.5321923390383047E-2</v>
      </c>
      <c r="T241" s="47">
        <v>0</v>
      </c>
      <c r="U241" s="47">
        <v>0</v>
      </c>
      <c r="V241" s="47">
        <v>7.0660146699266499E-2</v>
      </c>
      <c r="W241" s="47">
        <v>0</v>
      </c>
      <c r="X241" s="47">
        <v>0</v>
      </c>
      <c r="Y241" s="267">
        <v>8.5982070089649545E-2</v>
      </c>
      <c r="Z241" s="47">
        <v>0</v>
      </c>
      <c r="AA241" s="48">
        <v>0</v>
      </c>
      <c r="AB241" s="47">
        <v>0.91401792991035047</v>
      </c>
      <c r="AC241" s="280">
        <v>0.91401792991035047</v>
      </c>
    </row>
    <row r="242" spans="1:29" x14ac:dyDescent="0.25">
      <c r="A242" s="34">
        <v>9</v>
      </c>
      <c r="B242" s="35">
        <v>695</v>
      </c>
      <c r="C242" s="36" t="s">
        <v>268</v>
      </c>
      <c r="D242" s="37">
        <v>903</v>
      </c>
      <c r="E242" s="38">
        <v>13</v>
      </c>
      <c r="F242" s="38">
        <v>150</v>
      </c>
      <c r="G242" s="38">
        <v>2215</v>
      </c>
      <c r="H242" s="92">
        <f>(F242/6)*2.5+G242</f>
        <v>2277.5</v>
      </c>
      <c r="I242" s="257">
        <v>1</v>
      </c>
      <c r="J242" s="43">
        <v>513.32000000000005</v>
      </c>
      <c r="K242" s="41">
        <f>J242*1000/H242</f>
        <v>225.38748627881452</v>
      </c>
      <c r="L242" s="42">
        <v>5</v>
      </c>
      <c r="M242" s="43">
        <v>40.21</v>
      </c>
      <c r="N242" s="41">
        <f>M242*1000/H242</f>
        <v>17.655323819978047</v>
      </c>
      <c r="O242" s="44"/>
      <c r="P242" s="43">
        <v>473.11</v>
      </c>
      <c r="Q242" s="41">
        <f>P242*1000/H242</f>
        <v>207.73216245883646</v>
      </c>
      <c r="R242" s="113">
        <v>5</v>
      </c>
      <c r="S242" s="46">
        <v>2.3766851087041217E-2</v>
      </c>
      <c r="T242" s="47">
        <v>0</v>
      </c>
      <c r="U242" s="47">
        <v>0</v>
      </c>
      <c r="V242" s="47">
        <v>5.4566352372788902E-2</v>
      </c>
      <c r="W242" s="47">
        <v>0</v>
      </c>
      <c r="X242" s="47">
        <v>0</v>
      </c>
      <c r="Y242" s="267">
        <v>7.8333203459830122E-2</v>
      </c>
      <c r="Z242" s="47">
        <v>0</v>
      </c>
      <c r="AA242" s="48">
        <v>0</v>
      </c>
      <c r="AB242" s="47">
        <v>0.92166679654016981</v>
      </c>
      <c r="AC242" s="280">
        <v>0.92166679654016981</v>
      </c>
    </row>
    <row r="243" spans="1:29" ht="15.75" thickBot="1" x14ac:dyDescent="0.3">
      <c r="A243" s="34">
        <v>9</v>
      </c>
      <c r="B243" s="35">
        <v>982</v>
      </c>
      <c r="C243" s="36" t="s">
        <v>267</v>
      </c>
      <c r="D243" s="37">
        <v>717</v>
      </c>
      <c r="E243" s="38">
        <v>0</v>
      </c>
      <c r="F243" s="38">
        <v>47</v>
      </c>
      <c r="G243" s="38">
        <v>4400</v>
      </c>
      <c r="H243" s="92">
        <f t="shared" si="36"/>
        <v>4419.583333333333</v>
      </c>
      <c r="I243" s="257">
        <v>1</v>
      </c>
      <c r="J243" s="43">
        <v>1185.52</v>
      </c>
      <c r="K243" s="41">
        <f t="shared" si="37"/>
        <v>268.24248138022062</v>
      </c>
      <c r="L243" s="42">
        <v>4</v>
      </c>
      <c r="M243" s="43">
        <v>35.880000000000003</v>
      </c>
      <c r="N243" s="41">
        <f t="shared" si="38"/>
        <v>8.1184123691901586</v>
      </c>
      <c r="O243" s="44"/>
      <c r="P243" s="43">
        <v>1149.6400000000001</v>
      </c>
      <c r="Q243" s="41">
        <f t="shared" si="39"/>
        <v>260.12406901103049</v>
      </c>
      <c r="R243" s="113">
        <v>4</v>
      </c>
      <c r="S243" s="46">
        <v>2.044672380052635E-2</v>
      </c>
      <c r="T243" s="47">
        <v>0</v>
      </c>
      <c r="U243" s="47">
        <v>0</v>
      </c>
      <c r="V243" s="47">
        <v>9.8184762804507733E-3</v>
      </c>
      <c r="W243" s="47">
        <v>0</v>
      </c>
      <c r="X243" s="47">
        <v>0</v>
      </c>
      <c r="Y243" s="267">
        <v>3.0265200080977123E-2</v>
      </c>
      <c r="Z243" s="47">
        <v>0</v>
      </c>
      <c r="AA243" s="48">
        <v>0</v>
      </c>
      <c r="AB243" s="47">
        <v>0.96973479991902301</v>
      </c>
      <c r="AC243" s="280">
        <v>0.96973479991902301</v>
      </c>
    </row>
    <row r="244" spans="1:29" ht="15.75" thickBot="1" x14ac:dyDescent="0.3">
      <c r="A244" s="192"/>
      <c r="B244" s="193"/>
      <c r="C244" s="194"/>
      <c r="D244" s="195"/>
      <c r="E244" s="196"/>
      <c r="F244" s="197"/>
      <c r="G244" s="198"/>
      <c r="H244" s="196"/>
      <c r="I244" s="85"/>
      <c r="J244" s="199"/>
      <c r="K244" s="195"/>
      <c r="L244" s="200"/>
      <c r="M244" s="201"/>
      <c r="N244" s="196"/>
      <c r="O244" s="200"/>
      <c r="P244" s="201"/>
      <c r="Q244" s="196"/>
      <c r="R244" s="200"/>
      <c r="S244" s="196"/>
      <c r="T244" s="196"/>
      <c r="U244" s="196"/>
      <c r="V244" s="196"/>
      <c r="W244" s="196"/>
      <c r="X244" s="202" t="s">
        <v>35</v>
      </c>
      <c r="Y244" s="276">
        <f>SUM(Y222:Y243)/22</f>
        <v>0.25594208026882637</v>
      </c>
      <c r="Z244" s="196"/>
      <c r="AA244" s="196"/>
      <c r="AB244" s="196"/>
      <c r="AC244" s="286"/>
    </row>
    <row r="245" spans="1:29" ht="15.75" thickBot="1" x14ac:dyDescent="0.3">
      <c r="A245" s="192"/>
      <c r="B245" s="193"/>
      <c r="C245" s="194"/>
      <c r="D245" s="195"/>
      <c r="E245" s="196"/>
      <c r="F245" s="197"/>
      <c r="G245" s="198"/>
      <c r="H245" s="196"/>
      <c r="I245" s="85"/>
      <c r="J245" s="199"/>
      <c r="K245" s="195"/>
      <c r="L245" s="200"/>
      <c r="M245" s="201"/>
      <c r="N245" s="196"/>
      <c r="O245" s="200"/>
      <c r="P245" s="201"/>
      <c r="Q245" s="196"/>
      <c r="R245" s="200"/>
      <c r="S245" s="196"/>
      <c r="T245" s="196"/>
      <c r="U245" s="196"/>
      <c r="V245" s="196"/>
      <c r="W245" s="196"/>
      <c r="X245" s="196"/>
      <c r="Y245" s="277"/>
      <c r="Z245" s="196"/>
      <c r="AA245" s="196"/>
      <c r="AB245" s="196"/>
      <c r="AC245" s="286"/>
    </row>
    <row r="246" spans="1:29" s="215" customFormat="1" ht="15.75" thickBot="1" x14ac:dyDescent="0.3">
      <c r="A246" s="203"/>
      <c r="B246" s="204"/>
      <c r="C246" s="205" t="s">
        <v>269</v>
      </c>
      <c r="D246" s="206">
        <f>SUM(D5:D243)</f>
        <v>3853537</v>
      </c>
      <c r="E246" s="207">
        <f>SUM(E5:E243)</f>
        <v>1186487</v>
      </c>
      <c r="F246" s="207">
        <f>SUM(F5:F243)</f>
        <v>150068</v>
      </c>
      <c r="G246" s="207">
        <f>SUM(G5:G243)</f>
        <v>12742594</v>
      </c>
      <c r="H246" s="208">
        <f>SUM(H5:H243)</f>
        <v>12805122.333333334</v>
      </c>
      <c r="I246" s="209"/>
      <c r="J246" s="210">
        <f>SUM(J5:J243)</f>
        <v>4710837.9899999918</v>
      </c>
      <c r="K246" s="211"/>
      <c r="L246" s="212"/>
      <c r="M246" s="213">
        <f>SUM(M5:M243)</f>
        <v>2067664.7199999981</v>
      </c>
      <c r="N246" s="211"/>
      <c r="O246" s="212"/>
      <c r="P246" s="213">
        <f>SUM(P5:P243)</f>
        <v>2643173.2700000009</v>
      </c>
      <c r="Q246" s="213"/>
      <c r="R246" s="214"/>
      <c r="S246" s="213"/>
      <c r="T246" s="213"/>
      <c r="U246" s="213"/>
      <c r="V246" s="213"/>
      <c r="W246" s="213"/>
      <c r="X246" s="213"/>
      <c r="Y246" s="278">
        <f>M246/J246</f>
        <v>0.43891654189534157</v>
      </c>
      <c r="Z246" s="213"/>
      <c r="AA246" s="213"/>
      <c r="AB246" s="213"/>
      <c r="AC246" s="287">
        <f>P246/J246</f>
        <v>0.56108345810465998</v>
      </c>
    </row>
    <row r="248" spans="1:29" ht="16.5" x14ac:dyDescent="0.25">
      <c r="C248" s="310" t="s">
        <v>270</v>
      </c>
      <c r="D248" s="311"/>
      <c r="E248" s="311"/>
      <c r="F248" s="311"/>
      <c r="G248" s="311"/>
      <c r="H248" s="311"/>
      <c r="I248" s="311"/>
      <c r="J248" s="311"/>
      <c r="K248" s="311"/>
      <c r="L248" s="311"/>
      <c r="M248" s="311"/>
      <c r="N248" s="311"/>
      <c r="O248" s="311"/>
      <c r="P248" s="311"/>
      <c r="Q248" s="311"/>
      <c r="R248" s="311"/>
      <c r="S248" s="311"/>
      <c r="T248" s="312"/>
    </row>
    <row r="249" spans="1:29" ht="15.75" x14ac:dyDescent="0.25">
      <c r="C249" s="310" t="s">
        <v>271</v>
      </c>
      <c r="D249" s="313"/>
      <c r="E249" s="313"/>
      <c r="F249" s="313"/>
      <c r="G249" s="313"/>
      <c r="H249" s="313"/>
      <c r="I249" s="313"/>
      <c r="J249" s="313"/>
      <c r="K249" s="313"/>
      <c r="L249" s="313"/>
      <c r="M249" s="313"/>
      <c r="N249" s="313"/>
      <c r="O249" s="313"/>
      <c r="P249" s="313"/>
      <c r="Q249" s="313"/>
      <c r="R249" s="313"/>
      <c r="S249" s="313"/>
      <c r="T249" s="314"/>
    </row>
    <row r="250" spans="1:29" ht="16.5" x14ac:dyDescent="0.25">
      <c r="C250" s="217" t="s">
        <v>275</v>
      </c>
      <c r="D250" s="218"/>
      <c r="E250" s="218"/>
      <c r="F250" s="218"/>
      <c r="G250" s="218"/>
      <c r="H250" s="219"/>
      <c r="I250" s="218"/>
      <c r="J250" s="220"/>
      <c r="K250" s="220"/>
      <c r="L250" s="220"/>
      <c r="M250" s="220"/>
      <c r="N250" s="220"/>
      <c r="O250" s="221"/>
      <c r="P250" s="220"/>
      <c r="Q250" s="220"/>
      <c r="R250" s="222"/>
      <c r="S250" s="223"/>
      <c r="T250" s="224"/>
    </row>
    <row r="251" spans="1:29" ht="15.75" x14ac:dyDescent="0.25">
      <c r="C251" s="315" t="s">
        <v>274</v>
      </c>
      <c r="D251" s="316"/>
      <c r="E251" s="316"/>
      <c r="F251" s="316"/>
      <c r="G251" s="316"/>
      <c r="H251" s="316"/>
      <c r="I251" s="316"/>
      <c r="J251" s="316"/>
      <c r="K251" s="317"/>
      <c r="L251" s="317"/>
      <c r="M251" s="317"/>
      <c r="N251" s="317"/>
      <c r="O251" s="317"/>
      <c r="P251" s="225"/>
      <c r="Q251" s="226"/>
      <c r="R251" s="227"/>
      <c r="S251" s="228"/>
      <c r="T251" s="216"/>
    </row>
    <row r="252" spans="1:29" ht="17.25" x14ac:dyDescent="0.25">
      <c r="C252" s="229" t="s">
        <v>272</v>
      </c>
      <c r="D252" s="216"/>
      <c r="E252" s="216"/>
      <c r="F252" s="216"/>
      <c r="G252" s="216"/>
      <c r="H252" s="265"/>
      <c r="I252" s="216"/>
      <c r="J252" s="225"/>
      <c r="K252" s="225"/>
      <c r="L252" s="230"/>
      <c r="M252" s="225"/>
      <c r="N252" s="225"/>
      <c r="O252" s="231"/>
      <c r="P252" s="225"/>
      <c r="Q252" s="225"/>
      <c r="R252" s="227"/>
      <c r="S252" s="232"/>
      <c r="T252" s="233"/>
    </row>
    <row r="253" spans="1:29" ht="16.5" x14ac:dyDescent="0.25">
      <c r="C253" s="234" t="s">
        <v>276</v>
      </c>
      <c r="D253"/>
      <c r="E253"/>
      <c r="F253"/>
      <c r="G253"/>
      <c r="H253"/>
      <c r="I253"/>
      <c r="J253" s="235"/>
      <c r="K253" s="235"/>
      <c r="L253" s="235"/>
      <c r="M253" s="236"/>
      <c r="N253" s="235"/>
      <c r="O253" s="235"/>
      <c r="P253" s="236"/>
      <c r="Q253" s="235"/>
      <c r="R253"/>
      <c r="S253" s="237"/>
      <c r="T253"/>
    </row>
    <row r="254" spans="1:29" ht="15.75" x14ac:dyDescent="0.25">
      <c r="C254" s="242" t="s">
        <v>277</v>
      </c>
      <c r="J254" s="239"/>
      <c r="K254" s="240"/>
      <c r="L254" s="239"/>
      <c r="M254" s="241"/>
      <c r="N254" s="240"/>
      <c r="O254" s="239"/>
      <c r="P254" s="241"/>
      <c r="Q254" s="240"/>
      <c r="R254" s="239"/>
      <c r="S254" s="241"/>
    </row>
  </sheetData>
  <mergeCells count="16">
    <mergeCell ref="C248:T248"/>
    <mergeCell ref="C249:T249"/>
    <mergeCell ref="C251:O251"/>
    <mergeCell ref="Z1:AC1"/>
    <mergeCell ref="G1:G3"/>
    <mergeCell ref="H1:I3"/>
    <mergeCell ref="J1:L2"/>
    <mergeCell ref="M1:O2"/>
    <mergeCell ref="P1:R2"/>
    <mergeCell ref="S1:Y1"/>
    <mergeCell ref="F1:F3"/>
    <mergeCell ref="A1:A3"/>
    <mergeCell ref="B1:B3"/>
    <mergeCell ref="C1:C3"/>
    <mergeCell ref="D1:D3"/>
    <mergeCell ref="E1:E3"/>
  </mergeCells>
  <conditionalFormatting sqref="L248:L252">
    <cfRule type="cellIs" dxfId="0" priority="1" stopIfTrue="1" operator="greaterThan">
      <formula>450</formula>
    </cfRule>
  </conditionalFormatting>
  <pageMargins left="0.7" right="0.7" top="0.75" bottom="0.75" header="0.3" footer="0.3"/>
  <pageSetup orientation="portrait" r:id="rId1"/>
  <ignoredErrors>
    <ignoredError sqref="L223 L227 L225 L205 L183:L184 L115:R124 R22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GAP 2010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Mueller</dc:creator>
  <cp:lastModifiedBy>Maria Constantinou</cp:lastModifiedBy>
  <dcterms:created xsi:type="dcterms:W3CDTF">2011-11-09T19:52:39Z</dcterms:created>
  <dcterms:modified xsi:type="dcterms:W3CDTF">2016-07-07T13:46:15Z</dcterms:modified>
</cp:coreProperties>
</file>