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66925"/>
  <xr:revisionPtr revIDLastSave="173" documentId="13_ncr:1_{FFFE5DA6-3337-4885-B4CB-78EBA9149060}" xr6:coauthVersionLast="47" xr6:coauthVersionMax="47" xr10:uidLastSave="{DF77DC3F-FBC8-4E15-8986-0CDE0579D8EF}"/>
  <bookViews>
    <workbookView xWindow="-120" yWindow="-120" windowWidth="29040" windowHeight="17640" xr2:uid="{0AAD9FBE-DEC6-4C10-97AE-36AEF3EEC5F0}"/>
  </bookViews>
  <sheets>
    <sheet name="Diversion Rates (Alphabetical)" sheetId="1" r:id="rId1"/>
    <sheet name="Residential Diversion Rates" sheetId="6" r:id="rId2"/>
    <sheet name="Municipal Grouping" sheetId="7" r:id="rId3"/>
  </sheets>
  <definedNames>
    <definedName name="_xlnm._FilterDatabase" localSheetId="0" hidden="1">'Diversion Rates (Alphabetical)'!$B$6:$AD$6</definedName>
    <definedName name="_xlnm._FilterDatabase" localSheetId="2" hidden="1">'Municipal Grouping'!$B$6:$AD$6</definedName>
    <definedName name="_xlnm._FilterDatabase" localSheetId="1" hidden="1">'Residential Diversion Rates'!$B$6:$AD$6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7" l="1"/>
  <c r="F19" i="7"/>
  <c r="T102" i="7" l="1"/>
  <c r="Q102" i="7"/>
  <c r="N102" i="7"/>
  <c r="K102" i="7"/>
  <c r="F102" i="7"/>
  <c r="G102" i="7"/>
  <c r="H102" i="7"/>
  <c r="I102" i="7"/>
  <c r="E102" i="7"/>
  <c r="Q100" i="7"/>
  <c r="N100" i="7"/>
  <c r="K100" i="7"/>
  <c r="I100" i="7"/>
  <c r="H100" i="7"/>
  <c r="G100" i="7"/>
  <c r="F100" i="7"/>
  <c r="E100" i="7"/>
  <c r="AD100" i="7"/>
  <c r="Z100" i="7"/>
  <c r="R100" i="7"/>
  <c r="O100" i="7"/>
  <c r="L100" i="7"/>
  <c r="Q85" i="7"/>
  <c r="N85" i="7"/>
  <c r="K85" i="7"/>
  <c r="I85" i="7"/>
  <c r="H85" i="7"/>
  <c r="G85" i="7"/>
  <c r="F85" i="7"/>
  <c r="E85" i="7"/>
  <c r="AD85" i="7"/>
  <c r="Z85" i="7"/>
  <c r="R85" i="7"/>
  <c r="O85" i="7"/>
  <c r="L85" i="7"/>
  <c r="Q74" i="7"/>
  <c r="N74" i="7"/>
  <c r="K74" i="7"/>
  <c r="I74" i="7"/>
  <c r="H74" i="7"/>
  <c r="G74" i="7"/>
  <c r="F74" i="7"/>
  <c r="E74" i="7"/>
  <c r="AD74" i="7"/>
  <c r="Z74" i="7"/>
  <c r="R74" i="7"/>
  <c r="O74" i="7"/>
  <c r="L74" i="7"/>
  <c r="Q58" i="7"/>
  <c r="N58" i="7"/>
  <c r="K58" i="7"/>
  <c r="I58" i="7"/>
  <c r="H58" i="7"/>
  <c r="G58" i="7"/>
  <c r="F58" i="7"/>
  <c r="E58" i="7"/>
  <c r="AD58" i="7"/>
  <c r="Z58" i="7"/>
  <c r="R58" i="7"/>
  <c r="O58" i="7"/>
  <c r="L58" i="7"/>
  <c r="Q50" i="7"/>
  <c r="N50" i="7"/>
  <c r="K50" i="7"/>
  <c r="I50" i="7"/>
  <c r="H50" i="7"/>
  <c r="G50" i="7"/>
  <c r="F50" i="7"/>
  <c r="E50" i="7"/>
  <c r="AD50" i="7"/>
  <c r="Z50" i="7"/>
  <c r="R50" i="7"/>
  <c r="O50" i="7"/>
  <c r="L50" i="7"/>
  <c r="Q41" i="7"/>
  <c r="N41" i="7"/>
  <c r="K41" i="7"/>
  <c r="I41" i="7"/>
  <c r="H41" i="7"/>
  <c r="G41" i="7"/>
  <c r="F41" i="7"/>
  <c r="E41" i="7"/>
  <c r="AD41" i="7"/>
  <c r="Z41" i="7"/>
  <c r="R41" i="7"/>
  <c r="O41" i="7"/>
  <c r="L41" i="7"/>
  <c r="Q27" i="7"/>
  <c r="N27" i="7"/>
  <c r="K27" i="7"/>
  <c r="I27" i="7"/>
  <c r="G27" i="7"/>
  <c r="F27" i="7"/>
  <c r="E27" i="7"/>
  <c r="AD27" i="7"/>
  <c r="Z27" i="7"/>
  <c r="R27" i="7"/>
  <c r="O27" i="7"/>
  <c r="L27" i="7"/>
  <c r="Q19" i="7"/>
  <c r="N19" i="7"/>
  <c r="K19" i="7"/>
  <c r="I19" i="7"/>
  <c r="H19" i="7"/>
  <c r="G19" i="7"/>
  <c r="E19" i="7"/>
  <c r="AD19" i="7"/>
  <c r="Z19" i="7"/>
  <c r="R19" i="7"/>
  <c r="O19" i="7"/>
  <c r="L19" i="7"/>
  <c r="Q12" i="7"/>
  <c r="N12" i="7"/>
  <c r="K12" i="7"/>
  <c r="I12" i="7"/>
  <c r="H12" i="7"/>
  <c r="G12" i="7"/>
  <c r="F12" i="7"/>
  <c r="R12" i="7"/>
  <c r="Z12" i="7"/>
  <c r="E12" i="7"/>
  <c r="AD12" i="7"/>
  <c r="O12" i="7"/>
  <c r="L12" i="7"/>
  <c r="F104" i="7"/>
  <c r="AD102" i="7"/>
  <c r="AC102" i="7"/>
  <c r="AB102" i="7"/>
  <c r="AA102" i="7"/>
  <c r="Z102" i="7"/>
  <c r="Y102" i="7"/>
  <c r="X102" i="7"/>
  <c r="W102" i="7"/>
  <c r="V102" i="7"/>
  <c r="U102" i="7"/>
  <c r="R102" i="7"/>
  <c r="O102" i="7"/>
  <c r="L102" i="7"/>
  <c r="AD9" i="7"/>
  <c r="Z9" i="7"/>
  <c r="R9" i="7"/>
  <c r="O9" i="7"/>
  <c r="L9" i="7"/>
  <c r="AD99" i="7"/>
  <c r="Z99" i="7"/>
  <c r="R99" i="7"/>
  <c r="O99" i="7"/>
  <c r="L99" i="7"/>
  <c r="AD78" i="7"/>
  <c r="Z78" i="7"/>
  <c r="R78" i="7"/>
  <c r="O78" i="7"/>
  <c r="L78" i="7"/>
  <c r="AD68" i="7"/>
  <c r="Z68" i="7"/>
  <c r="R68" i="7"/>
  <c r="O68" i="7"/>
  <c r="L68" i="7"/>
  <c r="AD31" i="7"/>
  <c r="Z31" i="7"/>
  <c r="R31" i="7"/>
  <c r="O31" i="7"/>
  <c r="L31" i="7"/>
  <c r="AD18" i="7"/>
  <c r="Z18" i="7"/>
  <c r="R18" i="7"/>
  <c r="O18" i="7"/>
  <c r="L18" i="7"/>
  <c r="AD56" i="7"/>
  <c r="Z56" i="7"/>
  <c r="R56" i="7"/>
  <c r="O56" i="7"/>
  <c r="L56" i="7"/>
  <c r="AD25" i="7"/>
  <c r="Z25" i="7"/>
  <c r="R25" i="7"/>
  <c r="O25" i="7"/>
  <c r="L25" i="7"/>
  <c r="AD49" i="7"/>
  <c r="Z49" i="7"/>
  <c r="R49" i="7"/>
  <c r="O49" i="7"/>
  <c r="L49" i="7"/>
  <c r="AD45" i="7"/>
  <c r="Z45" i="7"/>
  <c r="R45" i="7"/>
  <c r="O45" i="7"/>
  <c r="L45" i="7"/>
  <c r="AD92" i="7"/>
  <c r="Z92" i="7"/>
  <c r="R92" i="7"/>
  <c r="O92" i="7"/>
  <c r="L92" i="7"/>
  <c r="AD64" i="7"/>
  <c r="Z64" i="7"/>
  <c r="R64" i="7"/>
  <c r="O64" i="7"/>
  <c r="L64" i="7"/>
  <c r="AD63" i="7"/>
  <c r="Z63" i="7"/>
  <c r="R63" i="7"/>
  <c r="O63" i="7"/>
  <c r="L63" i="7"/>
  <c r="AD33" i="7"/>
  <c r="Z33" i="7"/>
  <c r="R33" i="7"/>
  <c r="O33" i="7"/>
  <c r="L33" i="7"/>
  <c r="AD48" i="7"/>
  <c r="Z48" i="7"/>
  <c r="R48" i="7"/>
  <c r="O48" i="7"/>
  <c r="L48" i="7"/>
  <c r="AD79" i="7"/>
  <c r="Z79" i="7"/>
  <c r="R79" i="7"/>
  <c r="O79" i="7"/>
  <c r="L79" i="7"/>
  <c r="AD11" i="7"/>
  <c r="Z11" i="7"/>
  <c r="R11" i="7"/>
  <c r="O11" i="7"/>
  <c r="L11" i="7"/>
  <c r="AD40" i="7"/>
  <c r="Z40" i="7"/>
  <c r="R40" i="7"/>
  <c r="O40" i="7"/>
  <c r="L40" i="7"/>
  <c r="AD62" i="7"/>
  <c r="Z62" i="7"/>
  <c r="R62" i="7"/>
  <c r="O62" i="7"/>
  <c r="L62" i="7"/>
  <c r="AD89" i="7"/>
  <c r="Z89" i="7"/>
  <c r="R89" i="7"/>
  <c r="O89" i="7"/>
  <c r="L89" i="7"/>
  <c r="AD93" i="7"/>
  <c r="Z93" i="7"/>
  <c r="R93" i="7"/>
  <c r="O93" i="7"/>
  <c r="L93" i="7"/>
  <c r="AD97" i="7"/>
  <c r="Z97" i="7"/>
  <c r="R97" i="7"/>
  <c r="O97" i="7"/>
  <c r="L97" i="7"/>
  <c r="AD65" i="7"/>
  <c r="Z65" i="7"/>
  <c r="R65" i="7"/>
  <c r="O65" i="7"/>
  <c r="L65" i="7"/>
  <c r="AD35" i="7"/>
  <c r="Z35" i="7"/>
  <c r="R35" i="7"/>
  <c r="O35" i="7"/>
  <c r="L35" i="7"/>
  <c r="AD32" i="7"/>
  <c r="Z32" i="7"/>
  <c r="R32" i="7"/>
  <c r="O32" i="7"/>
  <c r="L32" i="7"/>
  <c r="AD84" i="7"/>
  <c r="Z84" i="7"/>
  <c r="R84" i="7"/>
  <c r="O84" i="7"/>
  <c r="L84" i="7"/>
  <c r="AD34" i="7"/>
  <c r="Z34" i="7"/>
  <c r="R34" i="7"/>
  <c r="O34" i="7"/>
  <c r="L34" i="7"/>
  <c r="AD80" i="7"/>
  <c r="Z80" i="7"/>
  <c r="R80" i="7"/>
  <c r="O80" i="7"/>
  <c r="L80" i="7"/>
  <c r="AD83" i="7"/>
  <c r="Z83" i="7"/>
  <c r="R83" i="7"/>
  <c r="O83" i="7"/>
  <c r="L83" i="7"/>
  <c r="AD98" i="7"/>
  <c r="Z98" i="7"/>
  <c r="R98" i="7"/>
  <c r="O98" i="7"/>
  <c r="L98" i="7"/>
  <c r="AD90" i="7"/>
  <c r="Z90" i="7"/>
  <c r="R90" i="7"/>
  <c r="O90" i="7"/>
  <c r="L90" i="7"/>
  <c r="AD70" i="7"/>
  <c r="Z70" i="7"/>
  <c r="R70" i="7"/>
  <c r="O70" i="7"/>
  <c r="L70" i="7"/>
  <c r="AD54" i="7"/>
  <c r="Z54" i="7"/>
  <c r="R54" i="7"/>
  <c r="O54" i="7"/>
  <c r="L54" i="7"/>
  <c r="AD39" i="7"/>
  <c r="Z39" i="7"/>
  <c r="R39" i="7"/>
  <c r="O39" i="7"/>
  <c r="L39" i="7"/>
  <c r="AD10" i="7"/>
  <c r="Z10" i="7"/>
  <c r="R10" i="7"/>
  <c r="O10" i="7"/>
  <c r="L10" i="7"/>
  <c r="AD8" i="7"/>
  <c r="Z8" i="7"/>
  <c r="R8" i="7"/>
  <c r="O8" i="7"/>
  <c r="L8" i="7"/>
  <c r="AD24" i="7"/>
  <c r="Z24" i="7"/>
  <c r="R24" i="7"/>
  <c r="O24" i="7"/>
  <c r="L24" i="7"/>
  <c r="AD36" i="7"/>
  <c r="Z36" i="7"/>
  <c r="R36" i="7"/>
  <c r="O36" i="7"/>
  <c r="L36" i="7"/>
  <c r="AD66" i="7"/>
  <c r="Z66" i="7"/>
  <c r="R66" i="7"/>
  <c r="O66" i="7"/>
  <c r="L66" i="7"/>
  <c r="AD47" i="7"/>
  <c r="Z47" i="7"/>
  <c r="R47" i="7"/>
  <c r="O47" i="7"/>
  <c r="L47" i="7"/>
  <c r="AD82" i="7"/>
  <c r="Z82" i="7"/>
  <c r="R82" i="7"/>
  <c r="O82" i="7"/>
  <c r="L82" i="7"/>
  <c r="AD17" i="7"/>
  <c r="Z17" i="7"/>
  <c r="R17" i="7"/>
  <c r="O17" i="7"/>
  <c r="L17" i="7"/>
  <c r="AD57" i="7"/>
  <c r="Z57" i="7"/>
  <c r="R57" i="7"/>
  <c r="O57" i="7"/>
  <c r="L57" i="7"/>
  <c r="AD55" i="7"/>
  <c r="Z55" i="7"/>
  <c r="R55" i="7"/>
  <c r="O55" i="7"/>
  <c r="L55" i="7"/>
  <c r="AD16" i="7"/>
  <c r="Z16" i="7"/>
  <c r="R16" i="7"/>
  <c r="O16" i="7"/>
  <c r="L16" i="7"/>
  <c r="AD71" i="7"/>
  <c r="Z71" i="7"/>
  <c r="R71" i="7"/>
  <c r="O71" i="7"/>
  <c r="L71" i="7"/>
  <c r="AD73" i="7"/>
  <c r="Z73" i="7"/>
  <c r="R73" i="7"/>
  <c r="O73" i="7"/>
  <c r="L73" i="7"/>
  <c r="AD46" i="7"/>
  <c r="Z46" i="7"/>
  <c r="R46" i="7"/>
  <c r="O46" i="7"/>
  <c r="L46" i="7"/>
  <c r="AD72" i="7"/>
  <c r="Z72" i="7"/>
  <c r="R72" i="7"/>
  <c r="O72" i="7"/>
  <c r="L72" i="7"/>
  <c r="AD96" i="7"/>
  <c r="Z96" i="7"/>
  <c r="R96" i="7"/>
  <c r="O96" i="7"/>
  <c r="L96" i="7"/>
  <c r="AD94" i="7"/>
  <c r="Z94" i="7"/>
  <c r="R94" i="7"/>
  <c r="O94" i="7"/>
  <c r="L94" i="7"/>
  <c r="AD38" i="7"/>
  <c r="Z38" i="7"/>
  <c r="R38" i="7"/>
  <c r="O38" i="7"/>
  <c r="L38" i="7"/>
  <c r="AD26" i="7"/>
  <c r="Z26" i="7"/>
  <c r="R26" i="7"/>
  <c r="O26" i="7"/>
  <c r="L26" i="7"/>
  <c r="AD67" i="7"/>
  <c r="Z67" i="7"/>
  <c r="R67" i="7"/>
  <c r="O67" i="7"/>
  <c r="L67" i="7"/>
  <c r="AD37" i="7"/>
  <c r="Z37" i="7"/>
  <c r="R37" i="7"/>
  <c r="O37" i="7"/>
  <c r="L37" i="7"/>
  <c r="AD81" i="7"/>
  <c r="Z81" i="7"/>
  <c r="R81" i="7"/>
  <c r="O81" i="7"/>
  <c r="L81" i="7"/>
  <c r="AD23" i="7"/>
  <c r="Z23" i="7"/>
  <c r="R23" i="7"/>
  <c r="O23" i="7"/>
  <c r="L23" i="7"/>
  <c r="AD69" i="7"/>
  <c r="Z69" i="7"/>
  <c r="R69" i="7"/>
  <c r="O69" i="7"/>
  <c r="L69" i="7"/>
  <c r="AD91" i="7"/>
  <c r="Z91" i="7"/>
  <c r="R91" i="7"/>
  <c r="O91" i="7"/>
  <c r="L91" i="7"/>
  <c r="AD95" i="7"/>
  <c r="Z95" i="7"/>
  <c r="R95" i="7"/>
  <c r="O95" i="7"/>
  <c r="L95" i="7"/>
  <c r="F68" i="6"/>
  <c r="E68" i="6"/>
  <c r="F70" i="6"/>
  <c r="Q68" i="6"/>
  <c r="K68" i="6"/>
  <c r="AD68" i="6"/>
  <c r="AC68" i="6"/>
  <c r="AB68" i="6"/>
  <c r="AA68" i="6"/>
  <c r="N68" i="6"/>
  <c r="Z68" i="6"/>
  <c r="Y68" i="6"/>
  <c r="X68" i="6"/>
  <c r="W68" i="6"/>
  <c r="V68" i="6"/>
  <c r="U68" i="6"/>
  <c r="T68" i="6"/>
  <c r="I68" i="6"/>
  <c r="R68" i="6"/>
  <c r="O68" i="6"/>
  <c r="L68" i="6"/>
  <c r="H68" i="6"/>
  <c r="G68" i="6"/>
  <c r="AD47" i="6"/>
  <c r="Z47" i="6"/>
  <c r="R47" i="6"/>
  <c r="O47" i="6"/>
  <c r="L47" i="6"/>
  <c r="AD24" i="6"/>
  <c r="Z24" i="6"/>
  <c r="R24" i="6"/>
  <c r="O24" i="6"/>
  <c r="L24" i="6"/>
  <c r="AD16" i="6"/>
  <c r="Z16" i="6"/>
  <c r="R16" i="6"/>
  <c r="O16" i="6"/>
  <c r="L16" i="6"/>
  <c r="AD42" i="6"/>
  <c r="Z42" i="6"/>
  <c r="R42" i="6"/>
  <c r="O42" i="6"/>
  <c r="L42" i="6"/>
  <c r="AD31" i="6"/>
  <c r="Z31" i="6"/>
  <c r="R31" i="6"/>
  <c r="O31" i="6"/>
  <c r="L31" i="6"/>
  <c r="AD44" i="6"/>
  <c r="Z44" i="6"/>
  <c r="R44" i="6"/>
  <c r="O44" i="6"/>
  <c r="L44" i="6"/>
  <c r="AD18" i="6"/>
  <c r="Z18" i="6"/>
  <c r="R18" i="6"/>
  <c r="O18" i="6"/>
  <c r="L18" i="6"/>
  <c r="AD62" i="6"/>
  <c r="Z62" i="6"/>
  <c r="R62" i="6"/>
  <c r="O62" i="6"/>
  <c r="L62" i="6"/>
  <c r="AD55" i="6"/>
  <c r="Z55" i="6"/>
  <c r="R55" i="6"/>
  <c r="O55" i="6"/>
  <c r="L55" i="6"/>
  <c r="AD59" i="6"/>
  <c r="Z59" i="6"/>
  <c r="R59" i="6"/>
  <c r="O59" i="6"/>
  <c r="L59" i="6"/>
  <c r="AD65" i="6"/>
  <c r="Z65" i="6"/>
  <c r="R65" i="6"/>
  <c r="O65" i="6"/>
  <c r="L65" i="6"/>
  <c r="AD37" i="6"/>
  <c r="Z37" i="6"/>
  <c r="R37" i="6"/>
  <c r="O37" i="6"/>
  <c r="L37" i="6"/>
  <c r="AD66" i="6"/>
  <c r="Z66" i="6"/>
  <c r="R66" i="6"/>
  <c r="O66" i="6"/>
  <c r="L66" i="6"/>
  <c r="AD26" i="6"/>
  <c r="Z26" i="6"/>
  <c r="R26" i="6"/>
  <c r="O26" i="6"/>
  <c r="L26" i="6"/>
  <c r="AD64" i="6"/>
  <c r="Z64" i="6"/>
  <c r="R64" i="6"/>
  <c r="O64" i="6"/>
  <c r="L64" i="6"/>
  <c r="AD12" i="6"/>
  <c r="Z12" i="6"/>
  <c r="R12" i="6"/>
  <c r="O12" i="6"/>
  <c r="L12" i="6"/>
  <c r="AD61" i="6"/>
  <c r="Z61" i="6"/>
  <c r="R61" i="6"/>
  <c r="O61" i="6"/>
  <c r="L61" i="6"/>
  <c r="AD30" i="6"/>
  <c r="Z30" i="6"/>
  <c r="R30" i="6"/>
  <c r="O30" i="6"/>
  <c r="L30" i="6"/>
  <c r="AD43" i="6"/>
  <c r="Z43" i="6"/>
  <c r="R43" i="6"/>
  <c r="O43" i="6"/>
  <c r="L43" i="6"/>
  <c r="AD19" i="6"/>
  <c r="Z19" i="6"/>
  <c r="R19" i="6"/>
  <c r="O19" i="6"/>
  <c r="L19" i="6"/>
  <c r="AD34" i="6"/>
  <c r="Z34" i="6"/>
  <c r="R34" i="6"/>
  <c r="O34" i="6"/>
  <c r="L34" i="6"/>
  <c r="AD56" i="6"/>
  <c r="Z56" i="6"/>
  <c r="R56" i="6"/>
  <c r="O56" i="6"/>
  <c r="L56" i="6"/>
  <c r="AD57" i="6"/>
  <c r="Z57" i="6"/>
  <c r="R57" i="6"/>
  <c r="O57" i="6"/>
  <c r="L57" i="6"/>
  <c r="AD54" i="6"/>
  <c r="Z54" i="6"/>
  <c r="R54" i="6"/>
  <c r="O54" i="6"/>
  <c r="L54" i="6"/>
  <c r="AD51" i="6"/>
  <c r="Z51" i="6"/>
  <c r="R51" i="6"/>
  <c r="O51" i="6"/>
  <c r="L51" i="6"/>
  <c r="AD27" i="6"/>
  <c r="Z27" i="6"/>
  <c r="R27" i="6"/>
  <c r="O27" i="6"/>
  <c r="L27" i="6"/>
  <c r="AD53" i="6"/>
  <c r="Z53" i="6"/>
  <c r="R53" i="6"/>
  <c r="O53" i="6"/>
  <c r="L53" i="6"/>
  <c r="AD52" i="6"/>
  <c r="Z52" i="6"/>
  <c r="R52" i="6"/>
  <c r="O52" i="6"/>
  <c r="L52" i="6"/>
  <c r="AD46" i="6"/>
  <c r="Z46" i="6"/>
  <c r="R46" i="6"/>
  <c r="O46" i="6"/>
  <c r="L46" i="6"/>
  <c r="AD10" i="6"/>
  <c r="Z10" i="6"/>
  <c r="R10" i="6"/>
  <c r="O10" i="6"/>
  <c r="L10" i="6"/>
  <c r="AD49" i="6"/>
  <c r="Z49" i="6"/>
  <c r="R49" i="6"/>
  <c r="O49" i="6"/>
  <c r="L49" i="6"/>
  <c r="AD48" i="6"/>
  <c r="Z48" i="6"/>
  <c r="R48" i="6"/>
  <c r="O48" i="6"/>
  <c r="L48" i="6"/>
  <c r="AD40" i="6"/>
  <c r="Z40" i="6"/>
  <c r="R40" i="6"/>
  <c r="O40" i="6"/>
  <c r="L40" i="6"/>
  <c r="AD60" i="6"/>
  <c r="Z60" i="6"/>
  <c r="R60" i="6"/>
  <c r="O60" i="6"/>
  <c r="L60" i="6"/>
  <c r="AD50" i="6"/>
  <c r="Z50" i="6"/>
  <c r="R50" i="6"/>
  <c r="O50" i="6"/>
  <c r="L50" i="6"/>
  <c r="AD21" i="6"/>
  <c r="Z21" i="6"/>
  <c r="R21" i="6"/>
  <c r="O21" i="6"/>
  <c r="L21" i="6"/>
  <c r="AD22" i="6"/>
  <c r="Z22" i="6"/>
  <c r="R22" i="6"/>
  <c r="O22" i="6"/>
  <c r="L22" i="6"/>
  <c r="AD58" i="6"/>
  <c r="Z58" i="6"/>
  <c r="R58" i="6"/>
  <c r="O58" i="6"/>
  <c r="L58" i="6"/>
  <c r="AD36" i="6"/>
  <c r="Z36" i="6"/>
  <c r="R36" i="6"/>
  <c r="O36" i="6"/>
  <c r="L36" i="6"/>
  <c r="AD39" i="6"/>
  <c r="Z39" i="6"/>
  <c r="R39" i="6"/>
  <c r="O39" i="6"/>
  <c r="L39" i="6"/>
  <c r="AD45" i="6"/>
  <c r="Z45" i="6"/>
  <c r="R45" i="6"/>
  <c r="O45" i="6"/>
  <c r="L45" i="6"/>
  <c r="AD38" i="6"/>
  <c r="Z38" i="6"/>
  <c r="R38" i="6"/>
  <c r="O38" i="6"/>
  <c r="L38" i="6"/>
  <c r="AD20" i="6"/>
  <c r="Z20" i="6"/>
  <c r="R20" i="6"/>
  <c r="O20" i="6"/>
  <c r="L20" i="6"/>
  <c r="AD33" i="6"/>
  <c r="Z33" i="6"/>
  <c r="R33" i="6"/>
  <c r="O33" i="6"/>
  <c r="L33" i="6"/>
  <c r="AD25" i="6"/>
  <c r="Z25" i="6"/>
  <c r="R25" i="6"/>
  <c r="O25" i="6"/>
  <c r="L25" i="6"/>
  <c r="AD29" i="6"/>
  <c r="Z29" i="6"/>
  <c r="R29" i="6"/>
  <c r="O29" i="6"/>
  <c r="L29" i="6"/>
  <c r="AD41" i="6"/>
  <c r="Z41" i="6"/>
  <c r="R41" i="6"/>
  <c r="O41" i="6"/>
  <c r="L41" i="6"/>
  <c r="AD63" i="6"/>
  <c r="Z63" i="6"/>
  <c r="R63" i="6"/>
  <c r="O63" i="6"/>
  <c r="L63" i="6"/>
  <c r="AD7" i="6"/>
  <c r="Z7" i="6"/>
  <c r="R7" i="6"/>
  <c r="O7" i="6"/>
  <c r="L7" i="6"/>
  <c r="AD28" i="6"/>
  <c r="Z28" i="6"/>
  <c r="R28" i="6"/>
  <c r="O28" i="6"/>
  <c r="L28" i="6"/>
  <c r="AD15" i="6"/>
  <c r="Z15" i="6"/>
  <c r="R15" i="6"/>
  <c r="O15" i="6"/>
  <c r="L15" i="6"/>
  <c r="AD9" i="6"/>
  <c r="Z9" i="6"/>
  <c r="R9" i="6"/>
  <c r="O9" i="6"/>
  <c r="L9" i="6"/>
  <c r="AD17" i="6"/>
  <c r="Z17" i="6"/>
  <c r="R17" i="6"/>
  <c r="O17" i="6"/>
  <c r="L17" i="6"/>
  <c r="AD32" i="6"/>
  <c r="Z32" i="6"/>
  <c r="R32" i="6"/>
  <c r="O32" i="6"/>
  <c r="L32" i="6"/>
  <c r="AD14" i="6"/>
  <c r="Z14" i="6"/>
  <c r="R14" i="6"/>
  <c r="O14" i="6"/>
  <c r="L14" i="6"/>
  <c r="AD35" i="6"/>
  <c r="Z35" i="6"/>
  <c r="R35" i="6"/>
  <c r="O35" i="6"/>
  <c r="L35" i="6"/>
  <c r="AD11" i="6"/>
  <c r="Z11" i="6"/>
  <c r="R11" i="6"/>
  <c r="O11" i="6"/>
  <c r="L11" i="6"/>
  <c r="AD23" i="6"/>
  <c r="Z23" i="6"/>
  <c r="R23" i="6"/>
  <c r="O23" i="6"/>
  <c r="L23" i="6"/>
  <c r="AD8" i="6"/>
  <c r="Z8" i="6"/>
  <c r="R8" i="6"/>
  <c r="O8" i="6"/>
  <c r="L8" i="6"/>
  <c r="AD13" i="6"/>
  <c r="Z13" i="6"/>
  <c r="R13" i="6"/>
  <c r="O13" i="6"/>
  <c r="L13" i="6"/>
  <c r="Q68" i="1"/>
  <c r="AB68" i="1"/>
  <c r="AC68" i="1"/>
  <c r="AA68" i="1"/>
  <c r="N68" i="1"/>
  <c r="T68" i="1"/>
  <c r="U68" i="1"/>
  <c r="V68" i="1"/>
  <c r="W68" i="1"/>
  <c r="X68" i="1"/>
  <c r="Y68" i="1"/>
  <c r="AD50" i="1"/>
  <c r="Z50" i="1"/>
  <c r="R50" i="1"/>
  <c r="O50" i="1"/>
  <c r="L50" i="1"/>
  <c r="AD17" i="1"/>
  <c r="Z17" i="1"/>
  <c r="R17" i="1"/>
  <c r="O17" i="1"/>
  <c r="L17" i="1"/>
  <c r="AD32" i="1"/>
  <c r="Z32" i="1"/>
  <c r="R32" i="1"/>
  <c r="O32" i="1"/>
  <c r="L32" i="1"/>
  <c r="AD34" i="1"/>
  <c r="Z34" i="1"/>
  <c r="R34" i="1"/>
  <c r="O34" i="1"/>
  <c r="L34" i="1"/>
  <c r="AD28" i="1"/>
  <c r="Z28" i="1"/>
  <c r="R28" i="1"/>
  <c r="O28" i="1"/>
  <c r="L28" i="1"/>
  <c r="AD18" i="1"/>
  <c r="Z18" i="1"/>
  <c r="R18" i="1"/>
  <c r="O18" i="1"/>
  <c r="L18" i="1"/>
  <c r="AD58" i="1"/>
  <c r="Z58" i="1"/>
  <c r="R58" i="1"/>
  <c r="O58" i="1"/>
  <c r="L58" i="1"/>
  <c r="AD41" i="1"/>
  <c r="Z41" i="1"/>
  <c r="R41" i="1"/>
  <c r="O41" i="1"/>
  <c r="L41" i="1"/>
  <c r="AD54" i="1"/>
  <c r="Z54" i="1"/>
  <c r="R54" i="1"/>
  <c r="O54" i="1"/>
  <c r="L54" i="1"/>
  <c r="AD27" i="1"/>
  <c r="Z27" i="1"/>
  <c r="R27" i="1"/>
  <c r="O27" i="1"/>
  <c r="L27" i="1"/>
  <c r="AD14" i="1"/>
  <c r="Z14" i="1"/>
  <c r="R14" i="1"/>
  <c r="O14" i="1"/>
  <c r="L14" i="1"/>
  <c r="AD53" i="1"/>
  <c r="Z53" i="1"/>
  <c r="R53" i="1"/>
  <c r="O53" i="1"/>
  <c r="L53" i="1"/>
  <c r="AD19" i="1"/>
  <c r="Z19" i="1"/>
  <c r="R19" i="1"/>
  <c r="O19" i="1"/>
  <c r="L19" i="1"/>
  <c r="AD22" i="1"/>
  <c r="Z22" i="1"/>
  <c r="R22" i="1"/>
  <c r="O22" i="1"/>
  <c r="L22" i="1"/>
  <c r="AD47" i="1"/>
  <c r="Z47" i="1"/>
  <c r="R47" i="1"/>
  <c r="O47" i="1"/>
  <c r="L47" i="1"/>
  <c r="AD63" i="1"/>
  <c r="Z63" i="1"/>
  <c r="R63" i="1"/>
  <c r="O63" i="1"/>
  <c r="L63" i="1"/>
  <c r="AD60" i="1"/>
  <c r="Z60" i="1"/>
  <c r="R60" i="1"/>
  <c r="O60" i="1"/>
  <c r="L60" i="1"/>
  <c r="AD29" i="1"/>
  <c r="Z29" i="1"/>
  <c r="R29" i="1"/>
  <c r="O29" i="1"/>
  <c r="L29" i="1"/>
  <c r="AD20" i="1"/>
  <c r="Z20" i="1"/>
  <c r="R20" i="1"/>
  <c r="O20" i="1"/>
  <c r="L20" i="1"/>
  <c r="AD65" i="1"/>
  <c r="Z65" i="1"/>
  <c r="R65" i="1"/>
  <c r="O65" i="1"/>
  <c r="L65" i="1"/>
  <c r="AD42" i="1"/>
  <c r="Z42" i="1"/>
  <c r="R42" i="1"/>
  <c r="O42" i="1"/>
  <c r="L42" i="1"/>
  <c r="AD37" i="1"/>
  <c r="Z37" i="1"/>
  <c r="R37" i="1"/>
  <c r="O37" i="1"/>
  <c r="L37" i="1"/>
  <c r="AD21" i="1"/>
  <c r="Z21" i="1"/>
  <c r="R21" i="1"/>
  <c r="O21" i="1"/>
  <c r="L21" i="1"/>
  <c r="AD23" i="1"/>
  <c r="Z23" i="1"/>
  <c r="R23" i="1"/>
  <c r="O23" i="1"/>
  <c r="L23" i="1"/>
  <c r="AD16" i="1"/>
  <c r="Z16" i="1"/>
  <c r="R16" i="1"/>
  <c r="O16" i="1"/>
  <c r="L16" i="1"/>
  <c r="AD15" i="1"/>
  <c r="Z15" i="1"/>
  <c r="R15" i="1"/>
  <c r="O15" i="1"/>
  <c r="L15" i="1"/>
  <c r="AD31" i="1"/>
  <c r="Z31" i="1"/>
  <c r="R31" i="1"/>
  <c r="O31" i="1"/>
  <c r="L31" i="1"/>
  <c r="AD56" i="1"/>
  <c r="Z56" i="1"/>
  <c r="R56" i="1"/>
  <c r="O56" i="1"/>
  <c r="L56" i="1"/>
  <c r="AD64" i="1"/>
  <c r="Z64" i="1"/>
  <c r="R64" i="1"/>
  <c r="O64" i="1"/>
  <c r="L64" i="1"/>
  <c r="AD26" i="1"/>
  <c r="Z26" i="1"/>
  <c r="R26" i="1"/>
  <c r="O26" i="1"/>
  <c r="L26" i="1"/>
  <c r="AD12" i="1"/>
  <c r="Z12" i="1"/>
  <c r="R12" i="1"/>
  <c r="O12" i="1"/>
  <c r="L12" i="1"/>
  <c r="AD10" i="1"/>
  <c r="Z10" i="1"/>
  <c r="R10" i="1"/>
  <c r="O10" i="1"/>
  <c r="L10" i="1"/>
  <c r="AD45" i="1"/>
  <c r="Z45" i="1"/>
  <c r="R45" i="1"/>
  <c r="O45" i="1"/>
  <c r="L45" i="1"/>
  <c r="AD44" i="1"/>
  <c r="Z44" i="1"/>
  <c r="R44" i="1"/>
  <c r="O44" i="1"/>
  <c r="L44" i="1"/>
  <c r="AD24" i="1"/>
  <c r="Z24" i="1"/>
  <c r="R24" i="1"/>
  <c r="O24" i="1"/>
  <c r="L24" i="1"/>
  <c r="AD30" i="1"/>
  <c r="Z30" i="1"/>
  <c r="R30" i="1"/>
  <c r="O30" i="1"/>
  <c r="L30" i="1"/>
  <c r="AD55" i="1"/>
  <c r="Z55" i="1"/>
  <c r="R55" i="1"/>
  <c r="O55" i="1"/>
  <c r="L55" i="1"/>
  <c r="AD39" i="1"/>
  <c r="Z39" i="1"/>
  <c r="R39" i="1"/>
  <c r="O39" i="1"/>
  <c r="L39" i="1"/>
  <c r="AD52" i="1"/>
  <c r="Z52" i="1"/>
  <c r="R52" i="1"/>
  <c r="O52" i="1"/>
  <c r="L52" i="1"/>
  <c r="AD43" i="1"/>
  <c r="Z43" i="1"/>
  <c r="R43" i="1"/>
  <c r="O43" i="1"/>
  <c r="L43" i="1"/>
  <c r="AD25" i="1"/>
  <c r="Z25" i="1"/>
  <c r="R25" i="1"/>
  <c r="O25" i="1"/>
  <c r="L25" i="1"/>
  <c r="AD40" i="1"/>
  <c r="Z40" i="1"/>
  <c r="R40" i="1"/>
  <c r="O40" i="1"/>
  <c r="L40" i="1"/>
  <c r="AD61" i="1"/>
  <c r="Z61" i="1"/>
  <c r="R61" i="1"/>
  <c r="O61" i="1"/>
  <c r="L61" i="1"/>
  <c r="AD59" i="1"/>
  <c r="Z59" i="1"/>
  <c r="R59" i="1"/>
  <c r="O59" i="1"/>
  <c r="L59" i="1"/>
  <c r="AD7" i="1"/>
  <c r="Z7" i="1"/>
  <c r="R7" i="1"/>
  <c r="O7" i="1"/>
  <c r="L7" i="1"/>
  <c r="AD57" i="1"/>
  <c r="Z57" i="1"/>
  <c r="R57" i="1"/>
  <c r="O57" i="1"/>
  <c r="L57" i="1"/>
  <c r="AD46" i="1"/>
  <c r="Z46" i="1"/>
  <c r="R46" i="1"/>
  <c r="O46" i="1"/>
  <c r="L46" i="1"/>
  <c r="AD49" i="1"/>
  <c r="Z49" i="1"/>
  <c r="R49" i="1"/>
  <c r="O49" i="1"/>
  <c r="L49" i="1"/>
  <c r="AD51" i="1"/>
  <c r="Z51" i="1"/>
  <c r="R51" i="1"/>
  <c r="O51" i="1"/>
  <c r="L51" i="1"/>
  <c r="AD48" i="1"/>
  <c r="Z48" i="1"/>
  <c r="R48" i="1"/>
  <c r="O48" i="1"/>
  <c r="L48" i="1"/>
  <c r="AD33" i="1"/>
  <c r="Z33" i="1"/>
  <c r="R33" i="1"/>
  <c r="O33" i="1"/>
  <c r="L33" i="1"/>
  <c r="AD9" i="1"/>
  <c r="Z9" i="1"/>
  <c r="R9" i="1"/>
  <c r="O9" i="1"/>
  <c r="L9" i="1"/>
  <c r="AD13" i="1"/>
  <c r="Z13" i="1"/>
  <c r="R13" i="1"/>
  <c r="O13" i="1"/>
  <c r="L13" i="1"/>
  <c r="AD11" i="1"/>
  <c r="Z11" i="1"/>
  <c r="R11" i="1"/>
  <c r="O11" i="1"/>
  <c r="L11" i="1"/>
  <c r="AD38" i="1"/>
  <c r="Z38" i="1"/>
  <c r="R38" i="1"/>
  <c r="O38" i="1"/>
  <c r="L38" i="1"/>
  <c r="AD66" i="1"/>
  <c r="Z66" i="1"/>
  <c r="R66" i="1"/>
  <c r="O66" i="1"/>
  <c r="L66" i="1"/>
  <c r="AD8" i="1"/>
  <c r="Z8" i="1"/>
  <c r="R8" i="1"/>
  <c r="O8" i="1"/>
  <c r="L8" i="1"/>
  <c r="AD36" i="1"/>
  <c r="Z36" i="1"/>
  <c r="R36" i="1"/>
  <c r="O36" i="1"/>
  <c r="L36" i="1"/>
  <c r="AD35" i="1"/>
  <c r="Z35" i="1"/>
  <c r="R35" i="1"/>
  <c r="O35" i="1"/>
  <c r="L35" i="1"/>
  <c r="AD62" i="1"/>
  <c r="Z62" i="1"/>
  <c r="R62" i="1"/>
  <c r="O62" i="1"/>
  <c r="L62" i="1"/>
  <c r="K68" i="1"/>
  <c r="Z68" i="1"/>
  <c r="I68" i="1"/>
  <c r="O68" i="1"/>
  <c r="H68" i="1"/>
  <c r="G68" i="1"/>
  <c r="F68" i="1"/>
  <c r="E68" i="1"/>
  <c r="F70" i="1"/>
  <c r="AD68" i="1"/>
  <c r="L68" i="1"/>
  <c r="R68" i="1"/>
</calcChain>
</file>

<file path=xl/sharedStrings.xml><?xml version="1.0" encoding="utf-8"?>
<sst xmlns="http://schemas.openxmlformats.org/spreadsheetml/2006/main" count="369" uniqueCount="112">
  <si>
    <t>2022 Residential Waste Diversion Rates by Municipal Program (Alphabetical)</t>
  </si>
  <si>
    <t>Program Code</t>
  </si>
  <si>
    <t>Municipal Group</t>
  </si>
  <si>
    <t>Municipal Program</t>
  </si>
  <si>
    <t>Reported Single Family Households Including Seasonal Households</t>
  </si>
  <si>
    <t>Reported Multi-Family Households</t>
  </si>
  <si>
    <t>Reported Seasonal Households</t>
  </si>
  <si>
    <t>Reported Population</t>
  </si>
  <si>
    <t xml:space="preserve">Reported Population + Calculated Seasonal Population                    </t>
  </si>
  <si>
    <t>Total Residential Waste Generated</t>
  </si>
  <si>
    <t xml:space="preserve">Total Residential Waste Diverted </t>
  </si>
  <si>
    <t>Total Residential Waste Disposed</t>
  </si>
  <si>
    <t>Residential Waste Diverted (% of Diverted)</t>
  </si>
  <si>
    <t>Residential Waste Disposed (% of Disposed)</t>
  </si>
  <si>
    <t>Residential Deposit Return Program</t>
  </si>
  <si>
    <t>Residential Reuse</t>
  </si>
  <si>
    <t>Residential On-Property</t>
  </si>
  <si>
    <t>Residential Recyclables Diverted</t>
  </si>
  <si>
    <t>Residential Organics Diverted</t>
  </si>
  <si>
    <t>Residential MHSW Treatment / Reuse / Recycling</t>
  </si>
  <si>
    <t>Total Residential Waste Diversion Rate</t>
  </si>
  <si>
    <t>Residential EFW</t>
  </si>
  <si>
    <t>Residential Hazardous Waste Disposal</t>
  </si>
  <si>
    <t>Residential Landfill</t>
  </si>
  <si>
    <t>Total Residential Disposal Rate</t>
  </si>
  <si>
    <t>Tonnes</t>
  </si>
  <si>
    <r>
      <t>Kg/Cap</t>
    </r>
    <r>
      <rPr>
        <b/>
        <vertAlign val="superscript"/>
        <sz val="11"/>
        <rFont val="Calibri"/>
        <family val="2"/>
        <scheme val="minor"/>
      </rPr>
      <t xml:space="preserve"> </t>
    </r>
  </si>
  <si>
    <t>Kg/Cap</t>
  </si>
  <si>
    <t>%</t>
  </si>
  <si>
    <t>ADMASTON/BROMLEY, TOWNSHIP OF</t>
  </si>
  <si>
    <t>AUGUSTA, TOWNSHIP OF</t>
  </si>
  <si>
    <t>BANCROFT, TOWN OF</t>
  </si>
  <si>
    <t>BARRIE, CITY OF</t>
  </si>
  <si>
    <t>BILLINGS, TOWNSHIP OF</t>
  </si>
  <si>
    <t>BLUEWATER RECYCLING ASSOCIATION</t>
  </si>
  <si>
    <t>BRANT, COUNTY OF</t>
  </si>
  <si>
    <t>BRANTFORD, CITY OF</t>
  </si>
  <si>
    <t>BRUCE AREA SOLID WASTE RECYCLING</t>
  </si>
  <si>
    <t>CARLOW MAYO, TOWNSHIP OF</t>
  </si>
  <si>
    <t>CENTRAL FRONTENAC, TOWNSHIP OF</t>
  </si>
  <si>
    <t>CHIPPEWAS OF RAMA FIRST NATION</t>
  </si>
  <si>
    <t>CORNWALL, CITY OF</t>
  </si>
  <si>
    <t>CURVE LAKE FIRST NATION</t>
  </si>
  <si>
    <t>DEEP RIVER, TOWN OF</t>
  </si>
  <si>
    <t>DURHAM, REGIONAL MUNICIPALITY OF</t>
  </si>
  <si>
    <t>ELLIOT LAKE, CITY OF</t>
  </si>
  <si>
    <t>ESPANOLA, TOWN OF</t>
  </si>
  <si>
    <t>ESSEX-WINDSOR SOLID WASTE AUTHORITY</t>
  </si>
  <si>
    <t>FRENCH RIVER, MUNICIPALITY OF</t>
  </si>
  <si>
    <t>GANANOQUE, TOWN OF</t>
  </si>
  <si>
    <t>GREATER NAPANEE, TOWNSHIP OF</t>
  </si>
  <si>
    <t>GREATER SUDBURY, CITY OF</t>
  </si>
  <si>
    <t>GUELPH, CITY OF</t>
  </si>
  <si>
    <t>HALTON, REGIONAL MUNICIPALITY OF</t>
  </si>
  <si>
    <t>HAMILTON, CITY OF</t>
  </si>
  <si>
    <t>KINGSTON, CITY OF</t>
  </si>
  <si>
    <t>KIRKLAND LAKE, TOWN OF</t>
  </si>
  <si>
    <t>LAURENTIAN HILLS, TOWN OF</t>
  </si>
  <si>
    <t>LEEDS AND THE THOUSAND ISLANDS, TOWNSHIP OF</t>
  </si>
  <si>
    <t>Limerick, Township of</t>
  </si>
  <si>
    <t>MAGNETAWAN, MUNICIPALITY OF</t>
  </si>
  <si>
    <t>Moose Deer Point</t>
  </si>
  <si>
    <t>MUSKOKA, DISTRICT MUNICIPALITY OF</t>
  </si>
  <si>
    <t>NIPISSING, TOWNSHIP OF</t>
  </si>
  <si>
    <t>NORFOLK, COUNTY OF</t>
  </si>
  <si>
    <t>NORTH BAY, CITY OF</t>
  </si>
  <si>
    <t>NORTH DUNDAS, TOWNSHIP OF</t>
  </si>
  <si>
    <t>NORTH FRONTENAC, TOWNSHIP OF</t>
  </si>
  <si>
    <t>NORTHERN BRUCE PENINSULA, MUNICIPALITY OF</t>
  </si>
  <si>
    <t>ONEIDA NATION OF THE THAMES</t>
  </si>
  <si>
    <t>OTTAWA VALLEY WASTE RECOVERY CENTRE</t>
  </si>
  <si>
    <t>OXFORD, RESTRUCTURED COUNTY OF</t>
  </si>
  <si>
    <t>PEEL, REGIONAL MUNICIPALITY OF</t>
  </si>
  <si>
    <t>PERRY, TOWNSHIP OF</t>
  </si>
  <si>
    <t>PERTH, TOWN OF</t>
  </si>
  <si>
    <t>QUINTE WASTE SOLUTIONS</t>
  </si>
  <si>
    <t>SOUTH FRONTENAC, TOWNSHIP OF</t>
  </si>
  <si>
    <t>SOUTH STORMONT, TOWNSHIP OF</t>
  </si>
  <si>
    <t>STONE MILLS, TOWNSHIP OF</t>
  </si>
  <si>
    <t>STRATFORD, CITY OF</t>
  </si>
  <si>
    <t>SUNDRIDGE, VILLAGE OF</t>
  </si>
  <si>
    <t>THUNDER BAY, CITY OF</t>
  </si>
  <si>
    <t>TIMMINS, CITY OF</t>
  </si>
  <si>
    <t>WATERLOO, REGIONAL MUNICIPALITY OF</t>
  </si>
  <si>
    <t>WELLINGTON, COUNTY OF</t>
  </si>
  <si>
    <t>WEST GREY, MUNICIPALITY OF</t>
  </si>
  <si>
    <t>WHITESTONE, MUNICIPALITY OF</t>
  </si>
  <si>
    <t>WOLLASTON, TOWNSHIP OF</t>
  </si>
  <si>
    <t>YORK, REGIONAL MUNICIPALITY OF</t>
  </si>
  <si>
    <t>Totals &gt;</t>
  </si>
  <si>
    <t>Adjustment Notes:</t>
  </si>
  <si>
    <r>
      <t>1)</t>
    </r>
    <r>
      <rPr>
        <sz val="11"/>
        <rFont val="Calibri"/>
        <family val="2"/>
        <scheme val="minor"/>
      </rPr>
      <t xml:space="preserve"> Where the number of Blue Box-serviced households was not equal to the number of garbage-serviced households, especially for multi-family households, the garbage for the missing households was adjusted using an equivalent single-family household factor based on municipal waste composition audits. RPRA used a 0.72 factor to convert a multi-family household garbage rate to a single family rate for 2014.</t>
    </r>
  </si>
  <si>
    <r>
      <t>2)</t>
    </r>
    <r>
      <rPr>
        <sz val="11"/>
        <rFont val="Calibri"/>
        <family val="2"/>
        <scheme val="minor"/>
      </rPr>
      <t xml:space="preserve"> If a program uses volume estimates for at least one or more of their contracts, volume estimates are assumed and their garbage rate is checked. Volume estimates are also assumed if the program did not answer weigh scale or volume estimates check boxes.  </t>
    </r>
  </si>
  <si>
    <r>
      <t>3)</t>
    </r>
    <r>
      <rPr>
        <sz val="11"/>
        <rFont val="Calibri"/>
        <family val="2"/>
        <scheme val="minor"/>
      </rPr>
      <t xml:space="preserve"> For any zero reported garbage collection, the Municipal Group average per capita rate for garbage was applied.</t>
    </r>
  </si>
  <si>
    <r>
      <t>4)</t>
    </r>
    <r>
      <rPr>
        <sz val="11"/>
        <rFont val="Calibri"/>
        <family val="2"/>
        <scheme val="minor"/>
      </rPr>
      <t xml:space="preserve"> Garbage tonnes for municipal programs reporting &lt;100 kg/capita of garbage were adjusted.</t>
    </r>
  </si>
  <si>
    <r>
      <t>5)</t>
    </r>
    <r>
      <rPr>
        <sz val="11"/>
        <rFont val="Calibri"/>
        <family val="2"/>
        <scheme val="minor"/>
      </rPr>
      <t xml:space="preserve"> Organics tonnes were adjusted if total kg/capita for the program (no kitchen waste tonnes) is greater than the 95th percentile of programs with no kitchen waste tonnes. This 95th percentile (no kitchen waste) was applied as the kg/capita adjustment.</t>
    </r>
  </si>
  <si>
    <r>
      <t>6)</t>
    </r>
    <r>
      <rPr>
        <sz val="11"/>
        <rFont val="Calibri"/>
        <family val="2"/>
        <scheme val="minor"/>
      </rPr>
      <t xml:space="preserve"> "Other Recyclables" were adjusted to equal the 95th percentile, if a program reported total "Other Recyclables" greater than the 95th percentile. There is no condition for anyone reporting zero "Other Recyclables" tonnes.</t>
    </r>
  </si>
  <si>
    <t>5,221,639 HH</t>
  </si>
  <si>
    <t>Additional Notes:</t>
  </si>
  <si>
    <t>As part of the 2016 Datacall RPRA introduced the Short Form Datacall (SFD) available to all municipal programs with a population under 30,000. Municipal Programs that reported into the SFD were only required to submit Blue Box data, and therefore have not be included in the diversion rate calculation.</t>
  </si>
  <si>
    <t>Reported single family and multi-family units show all reported units in the jurisdiction, not just those serviced.</t>
  </si>
  <si>
    <t>Large Urban Regional</t>
  </si>
  <si>
    <t>Municipal Group Total &gt;</t>
  </si>
  <si>
    <t>Municipal Group Average &gt;</t>
  </si>
  <si>
    <t>Urban Regional</t>
  </si>
  <si>
    <t>Medium Urban</t>
  </si>
  <si>
    <t>Rural Regional</t>
  </si>
  <si>
    <t>Small Urban</t>
  </si>
  <si>
    <t>Rural Collection- North</t>
  </si>
  <si>
    <t>Rural Collection-South</t>
  </si>
  <si>
    <t>Rural Depot-North</t>
  </si>
  <si>
    <t>Rural Depot-South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</si>
</sst>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_-* #,##0_-;\-* #,##0_-;_-* &quot;-&quot;??_-;_-@_-"/>
    <numFmt numFmtId="166" formatCode="0.0%"/>
    <numFmt numFmtId="167" formatCode="0.0000%"/>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vertAlign val="superscript"/>
      <sz val="11"/>
      <name val="Calibri"/>
      <family val="2"/>
      <scheme val="minor"/>
    </font>
    <font>
      <sz val="11"/>
      <color rgb="FFFFFF00"/>
      <name val="Calibri"/>
      <family val="2"/>
      <scheme val="minor"/>
    </font>
    <font>
      <b/>
      <sz val="11"/>
      <name val="Calibri"/>
      <family val="2"/>
      <scheme val="minor"/>
    </font>
    <font>
      <b/>
      <u/>
      <sz val="14"/>
      <name val="Calibri"/>
      <family val="2"/>
      <scheme val="minor"/>
    </font>
    <font>
      <vertAlign val="superscript"/>
      <sz val="11"/>
      <color theme="1"/>
      <name val="Calibri"/>
      <family val="2"/>
      <scheme val="minor"/>
    </font>
    <font>
      <b/>
      <sz val="11"/>
      <color rgb="FF00B050"/>
      <name val="Calibri"/>
      <family val="2"/>
      <scheme val="minor"/>
    </font>
    <font>
      <b/>
      <vertAlign val="superscript"/>
      <sz val="11"/>
      <name val="Calibri"/>
      <family val="2"/>
      <scheme val="minor"/>
    </font>
    <font>
      <sz val="11"/>
      <color rgb="FF000000"/>
      <name val="Calibri"/>
      <family val="2"/>
    </font>
    <font>
      <sz val="10"/>
      <name val="MS Sans Serif"/>
      <family val="2"/>
    </font>
    <font>
      <b/>
      <sz val="11"/>
      <color indexed="8"/>
      <name val="Calibri"/>
      <family val="2"/>
      <scheme val="minor"/>
    </font>
    <font>
      <b/>
      <sz val="11"/>
      <color rgb="FF000000"/>
      <name val="Calibri"/>
      <family val="2"/>
    </font>
    <font>
      <b/>
      <sz val="9"/>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8"/>
      </patternFill>
    </fill>
  </fills>
  <borders count="5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theme="0" tint="-0.14996795556505021"/>
      </left>
      <right style="thin">
        <color theme="0" tint="-0.14996795556505021"/>
      </right>
      <top/>
      <bottom style="thin">
        <color theme="0" tint="-0.1499679555650502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22"/>
      </right>
      <top style="thin">
        <color indexed="22"/>
      </top>
      <bottom style="thin">
        <color indexed="22"/>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13" fillId="0" borderId="0"/>
  </cellStyleXfs>
  <cellXfs count="206">
    <xf numFmtId="0" fontId="0" fillId="0" borderId="0" xfId="0"/>
    <xf numFmtId="165" fontId="4" fillId="2" borderId="0" xfId="1" applyNumberFormat="1" applyFont="1" applyFill="1" applyAlignment="1">
      <alignment horizontal="left"/>
    </xf>
    <xf numFmtId="166" fontId="4" fillId="2" borderId="0" xfId="2" applyNumberFormat="1" applyFont="1" applyFill="1" applyAlignment="1"/>
    <xf numFmtId="3" fontId="4" fillId="2" borderId="0" xfId="0" applyNumberFormat="1" applyFont="1" applyFill="1"/>
    <xf numFmtId="0" fontId="4" fillId="2" borderId="0" xfId="0" applyFont="1" applyFill="1"/>
    <xf numFmtId="4" fontId="4" fillId="2" borderId="0" xfId="0" applyNumberFormat="1" applyFont="1" applyFill="1"/>
    <xf numFmtId="1" fontId="4" fillId="2" borderId="0" xfId="0" applyNumberFormat="1" applyFont="1" applyFill="1"/>
    <xf numFmtId="9" fontId="4" fillId="2" borderId="0" xfId="2" applyFont="1" applyFill="1" applyAlignment="1"/>
    <xf numFmtId="1" fontId="5" fillId="2" borderId="0" xfId="0" applyNumberFormat="1" applyFont="1" applyFill="1" applyAlignment="1">
      <alignment horizontal="left"/>
    </xf>
    <xf numFmtId="0" fontId="5" fillId="2" borderId="0" xfId="0" applyFont="1" applyFill="1" applyAlignment="1">
      <alignment horizontal="left"/>
    </xf>
    <xf numFmtId="10" fontId="4" fillId="2" borderId="0" xfId="2" applyNumberFormat="1" applyFont="1" applyFill="1" applyBorder="1" applyAlignment="1"/>
    <xf numFmtId="0" fontId="6" fillId="2" borderId="0" xfId="0" applyFont="1" applyFill="1"/>
    <xf numFmtId="0" fontId="7" fillId="2" borderId="0" xfId="0" applyFont="1" applyFill="1"/>
    <xf numFmtId="0" fontId="4" fillId="0" borderId="0" xfId="0" applyFont="1"/>
    <xf numFmtId="0" fontId="8" fillId="0" borderId="0" xfId="0" applyFont="1"/>
    <xf numFmtId="0" fontId="4" fillId="0" borderId="0" xfId="0" applyFont="1" applyAlignment="1">
      <alignment horizontal="center"/>
    </xf>
    <xf numFmtId="3" fontId="4" fillId="0" borderId="0" xfId="0" applyNumberFormat="1" applyFont="1"/>
    <xf numFmtId="10" fontId="4" fillId="2" borderId="0" xfId="2" applyNumberFormat="1" applyFont="1" applyFill="1" applyAlignment="1"/>
    <xf numFmtId="167" fontId="4" fillId="2" borderId="0" xfId="0" applyNumberFormat="1" applyFont="1" applyFill="1"/>
    <xf numFmtId="166" fontId="4" fillId="2" borderId="0" xfId="0" applyNumberFormat="1" applyFont="1" applyFill="1"/>
    <xf numFmtId="0" fontId="0" fillId="0" borderId="0" xfId="0" applyAlignment="1">
      <alignment horizontal="center"/>
    </xf>
    <xf numFmtId="0" fontId="0" fillId="2" borderId="0" xfId="0" applyFill="1"/>
    <xf numFmtId="4" fontId="0" fillId="2" borderId="0" xfId="0" applyNumberFormat="1" applyFill="1"/>
    <xf numFmtId="1" fontId="0" fillId="2" borderId="0" xfId="0" applyNumberFormat="1" applyFill="1"/>
    <xf numFmtId="1" fontId="9" fillId="2" borderId="0" xfId="0" applyNumberFormat="1" applyFont="1" applyFill="1" applyAlignment="1">
      <alignment horizontal="left"/>
    </xf>
    <xf numFmtId="0" fontId="9" fillId="2" borderId="0" xfId="0" applyFont="1" applyFill="1" applyAlignment="1">
      <alignment horizontal="left"/>
    </xf>
    <xf numFmtId="10" fontId="0" fillId="2" borderId="0" xfId="2" applyNumberFormat="1" applyFont="1" applyFill="1" applyAlignment="1"/>
    <xf numFmtId="0" fontId="2" fillId="2" borderId="0" xfId="0" applyFont="1" applyFill="1"/>
    <xf numFmtId="4" fontId="7" fillId="2" borderId="6" xfId="0" applyNumberFormat="1" applyFont="1" applyFill="1" applyBorder="1" applyAlignment="1">
      <alignment horizontal="center" wrapText="1"/>
    </xf>
    <xf numFmtId="0" fontId="0" fillId="2" borderId="13" xfId="0" applyFill="1" applyBorder="1"/>
    <xf numFmtId="4" fontId="7" fillId="2" borderId="18" xfId="0" applyNumberFormat="1" applyFont="1" applyFill="1" applyBorder="1" applyAlignment="1">
      <alignment horizontal="center" wrapText="1"/>
    </xf>
    <xf numFmtId="10" fontId="7" fillId="2" borderId="21" xfId="0" applyNumberFormat="1" applyFont="1" applyFill="1" applyBorder="1" applyAlignment="1">
      <alignment horizontal="center" wrapText="1"/>
    </xf>
    <xf numFmtId="10" fontId="7" fillId="2" borderId="21" xfId="2" applyNumberFormat="1" applyFont="1" applyFill="1" applyBorder="1" applyAlignment="1">
      <alignment horizontal="center" wrapText="1"/>
    </xf>
    <xf numFmtId="0" fontId="10" fillId="2" borderId="22" xfId="0" applyFont="1" applyFill="1" applyBorder="1" applyAlignment="1">
      <alignment horizontal="center" wrapText="1"/>
    </xf>
    <xf numFmtId="10" fontId="7" fillId="2" borderId="23" xfId="0" applyNumberFormat="1" applyFont="1" applyFill="1" applyBorder="1" applyAlignment="1">
      <alignment horizontal="center" wrapText="1"/>
    </xf>
    <xf numFmtId="165" fontId="0" fillId="2" borderId="24" xfId="0" applyNumberFormat="1" applyFill="1" applyBorder="1" applyAlignment="1">
      <alignment horizontal="center" wrapText="1"/>
    </xf>
    <xf numFmtId="165" fontId="0" fillId="2" borderId="25" xfId="0" applyNumberFormat="1" applyFill="1" applyBorder="1" applyAlignment="1">
      <alignment horizontal="center" wrapText="1"/>
    </xf>
    <xf numFmtId="0" fontId="0" fillId="2" borderId="26" xfId="0" applyFill="1" applyBorder="1" applyAlignment="1">
      <alignment horizontal="center" wrapText="1"/>
    </xf>
    <xf numFmtId="4" fontId="7" fillId="2" borderId="27" xfId="0" applyNumberFormat="1" applyFont="1" applyFill="1" applyBorder="1" applyAlignment="1">
      <alignment horizontal="center" wrapText="1"/>
    </xf>
    <xf numFmtId="1" fontId="0" fillId="2" borderId="27" xfId="0" applyNumberFormat="1" applyFill="1" applyBorder="1"/>
    <xf numFmtId="1" fontId="11" fillId="2" borderId="27" xfId="0" applyNumberFormat="1" applyFont="1" applyFill="1" applyBorder="1" applyAlignment="1">
      <alignment horizontal="left" wrapText="1"/>
    </xf>
    <xf numFmtId="0" fontId="11" fillId="2" borderId="27" xfId="0" applyFont="1" applyFill="1" applyBorder="1" applyAlignment="1">
      <alignment horizontal="left" wrapText="1"/>
    </xf>
    <xf numFmtId="10" fontId="7" fillId="2" borderId="27" xfId="0" applyNumberFormat="1" applyFont="1" applyFill="1" applyBorder="1" applyAlignment="1">
      <alignment horizontal="center" wrapText="1"/>
    </xf>
    <xf numFmtId="10" fontId="7" fillId="2" borderId="27" xfId="2" applyNumberFormat="1" applyFont="1" applyFill="1" applyBorder="1" applyAlignment="1">
      <alignment horizontal="center" wrapText="1"/>
    </xf>
    <xf numFmtId="166" fontId="10" fillId="2" borderId="27" xfId="0" applyNumberFormat="1" applyFont="1" applyFill="1" applyBorder="1" applyAlignment="1">
      <alignment horizontal="center" wrapText="1"/>
    </xf>
    <xf numFmtId="10" fontId="7" fillId="2" borderId="28" xfId="0" applyNumberFormat="1" applyFont="1" applyFill="1" applyBorder="1" applyAlignment="1">
      <alignment horizontal="center" wrapText="1"/>
    </xf>
    <xf numFmtId="0" fontId="4" fillId="0" borderId="29" xfId="0" applyFont="1" applyBorder="1"/>
    <xf numFmtId="165" fontId="12" fillId="2" borderId="20" xfId="1" applyNumberFormat="1" applyFont="1" applyFill="1" applyBorder="1" applyAlignment="1" applyProtection="1">
      <alignment horizontal="right" wrapText="1"/>
    </xf>
    <xf numFmtId="3" fontId="4" fillId="2" borderId="20" xfId="0" applyNumberFormat="1" applyFont="1" applyFill="1" applyBorder="1" applyAlignment="1">
      <alignment horizontal="right" wrapText="1"/>
    </xf>
    <xf numFmtId="10" fontId="4" fillId="2" borderId="13" xfId="0" applyNumberFormat="1" applyFont="1" applyFill="1" applyBorder="1"/>
    <xf numFmtId="0" fontId="4" fillId="0" borderId="31" xfId="0" applyFont="1" applyBorder="1"/>
    <xf numFmtId="0" fontId="4" fillId="0" borderId="17" xfId="0" applyFont="1" applyBorder="1" applyAlignment="1">
      <alignment horizontal="center"/>
    </xf>
    <xf numFmtId="0" fontId="4" fillId="0" borderId="17" xfId="0" applyFont="1" applyBorder="1"/>
    <xf numFmtId="165" fontId="12" fillId="2" borderId="17" xfId="1" applyNumberFormat="1" applyFont="1" applyFill="1" applyBorder="1" applyAlignment="1" applyProtection="1">
      <alignment horizontal="right" wrapText="1"/>
    </xf>
    <xf numFmtId="3" fontId="4" fillId="2" borderId="17" xfId="0" applyNumberFormat="1" applyFont="1" applyFill="1" applyBorder="1" applyAlignment="1">
      <alignment horizontal="right" wrapText="1"/>
    </xf>
    <xf numFmtId="166" fontId="10" fillId="2" borderId="17" xfId="0" applyNumberFormat="1" applyFont="1" applyFill="1" applyBorder="1" applyAlignment="1">
      <alignment horizontal="center" wrapText="1"/>
    </xf>
    <xf numFmtId="3" fontId="4" fillId="2" borderId="17" xfId="0" applyNumberFormat="1" applyFont="1" applyFill="1" applyBorder="1" applyAlignment="1">
      <alignment horizontal="right"/>
    </xf>
    <xf numFmtId="0" fontId="4" fillId="0" borderId="32" xfId="0" applyFont="1" applyBorder="1"/>
    <xf numFmtId="0" fontId="4" fillId="0" borderId="27" xfId="0" applyFont="1" applyBorder="1" applyAlignment="1">
      <alignment horizontal="center"/>
    </xf>
    <xf numFmtId="0" fontId="0" fillId="2" borderId="33" xfId="0" applyFill="1" applyBorder="1"/>
    <xf numFmtId="0" fontId="0" fillId="2" borderId="0" xfId="0" applyFill="1" applyAlignment="1">
      <alignment horizontal="center"/>
    </xf>
    <xf numFmtId="0" fontId="4" fillId="2" borderId="33" xfId="0" applyFont="1" applyFill="1" applyBorder="1"/>
    <xf numFmtId="0" fontId="4" fillId="2" borderId="0" xfId="0" applyFont="1" applyFill="1" applyAlignment="1">
      <alignment horizontal="center"/>
    </xf>
    <xf numFmtId="0" fontId="7" fillId="2" borderId="34" xfId="0" applyFont="1" applyFill="1" applyBorder="1" applyAlignment="1">
      <alignment horizontal="right"/>
    </xf>
    <xf numFmtId="165" fontId="7" fillId="2" borderId="35" xfId="1" applyNumberFormat="1" applyFont="1" applyFill="1" applyBorder="1" applyAlignment="1"/>
    <xf numFmtId="0" fontId="7" fillId="2" borderId="35" xfId="0" applyFont="1" applyFill="1" applyBorder="1"/>
    <xf numFmtId="165" fontId="7" fillId="2" borderId="35" xfId="1" applyNumberFormat="1" applyFont="1" applyFill="1" applyBorder="1" applyAlignment="1">
      <alignment horizontal="right" wrapText="1"/>
    </xf>
    <xf numFmtId="3" fontId="7" fillId="2" borderId="35" xfId="0" applyNumberFormat="1" applyFont="1" applyFill="1" applyBorder="1"/>
    <xf numFmtId="3" fontId="7" fillId="2" borderId="35" xfId="0" applyNumberFormat="1" applyFont="1" applyFill="1" applyBorder="1" applyAlignment="1">
      <alignment horizontal="left"/>
    </xf>
    <xf numFmtId="0" fontId="5" fillId="2" borderId="35" xfId="0" applyFont="1" applyFill="1" applyBorder="1" applyAlignment="1">
      <alignment horizontal="left"/>
    </xf>
    <xf numFmtId="166" fontId="7" fillId="0" borderId="35" xfId="2" applyNumberFormat="1" applyFont="1" applyBorder="1" applyAlignment="1"/>
    <xf numFmtId="166" fontId="10" fillId="2" borderId="35" xfId="0" applyNumberFormat="1" applyFont="1" applyFill="1" applyBorder="1" applyAlignment="1">
      <alignment horizontal="center" wrapText="1"/>
    </xf>
    <xf numFmtId="166" fontId="7" fillId="2" borderId="36" xfId="0" applyNumberFormat="1" applyFont="1" applyFill="1" applyBorder="1" applyAlignment="1">
      <alignment horizontal="center"/>
    </xf>
    <xf numFmtId="15" fontId="4" fillId="2" borderId="0" xfId="0" applyNumberFormat="1" applyFont="1" applyFill="1"/>
    <xf numFmtId="0" fontId="3" fillId="2" borderId="0" xfId="0" applyFont="1" applyFill="1"/>
    <xf numFmtId="0" fontId="0" fillId="2" borderId="0" xfId="0" applyFill="1" applyAlignment="1">
      <alignment horizontal="left"/>
    </xf>
    <xf numFmtId="0" fontId="0" fillId="2" borderId="37" xfId="0" applyFill="1" applyBorder="1"/>
    <xf numFmtId="0" fontId="2" fillId="2" borderId="21" xfId="0" applyFont="1" applyFill="1" applyBorder="1"/>
    <xf numFmtId="3" fontId="3" fillId="2" borderId="0" xfId="0" applyNumberFormat="1" applyFont="1" applyFill="1"/>
    <xf numFmtId="4" fontId="3" fillId="2" borderId="0" xfId="0" applyNumberFormat="1" applyFont="1" applyFill="1"/>
    <xf numFmtId="0" fontId="5" fillId="2" borderId="0" xfId="0" applyFont="1" applyFill="1" applyAlignment="1">
      <alignment horizontal="left" wrapText="1"/>
    </xf>
    <xf numFmtId="0" fontId="2" fillId="2" borderId="17" xfId="0" applyFont="1" applyFill="1" applyBorder="1"/>
    <xf numFmtId="0" fontId="4" fillId="0" borderId="19" xfId="0" applyFont="1" applyBorder="1" applyAlignment="1">
      <alignment horizontal="center"/>
    </xf>
    <xf numFmtId="0" fontId="1" fillId="2" borderId="13" xfId="0" applyFont="1" applyFill="1" applyBorder="1"/>
    <xf numFmtId="0" fontId="14" fillId="3" borderId="41" xfId="3" applyFont="1" applyFill="1" applyBorder="1" applyAlignment="1">
      <alignment horizontal="right" wrapText="1"/>
    </xf>
    <xf numFmtId="165" fontId="15" fillId="2" borderId="17" xfId="1" applyNumberFormat="1" applyFont="1" applyFill="1" applyBorder="1" applyAlignment="1" applyProtection="1">
      <alignment horizontal="right" wrapText="1"/>
    </xf>
    <xf numFmtId="165" fontId="7" fillId="2" borderId="17" xfId="1" applyNumberFormat="1" applyFont="1" applyFill="1" applyBorder="1" applyAlignment="1">
      <alignment horizontal="right" wrapText="1"/>
    </xf>
    <xf numFmtId="165" fontId="4" fillId="2" borderId="17" xfId="1" applyNumberFormat="1" applyFont="1" applyFill="1" applyBorder="1" applyAlignment="1"/>
    <xf numFmtId="3" fontId="7" fillId="0" borderId="17" xfId="0" applyNumberFormat="1" applyFont="1" applyBorder="1"/>
    <xf numFmtId="3" fontId="7" fillId="2" borderId="17" xfId="0" applyNumberFormat="1" applyFont="1" applyFill="1" applyBorder="1" applyAlignment="1">
      <alignment horizontal="right" wrapText="1"/>
    </xf>
    <xf numFmtId="3" fontId="11" fillId="2" borderId="17" xfId="0" applyNumberFormat="1" applyFont="1" applyFill="1" applyBorder="1" applyAlignment="1">
      <alignment horizontal="left" wrapText="1"/>
    </xf>
    <xf numFmtId="0" fontId="11" fillId="0" borderId="17" xfId="0" applyFont="1" applyBorder="1" applyAlignment="1">
      <alignment horizontal="left"/>
    </xf>
    <xf numFmtId="166" fontId="7" fillId="0" borderId="17" xfId="2" applyNumberFormat="1" applyFont="1" applyBorder="1" applyAlignment="1"/>
    <xf numFmtId="166" fontId="4" fillId="0" borderId="17" xfId="2" applyNumberFormat="1" applyFont="1" applyBorder="1" applyAlignment="1"/>
    <xf numFmtId="166" fontId="7" fillId="2" borderId="44" xfId="0" applyNumberFormat="1" applyFont="1" applyFill="1" applyBorder="1" applyAlignment="1">
      <alignment horizontal="center"/>
    </xf>
    <xf numFmtId="4" fontId="4" fillId="0" borderId="17" xfId="0" applyNumberFormat="1" applyFont="1" applyBorder="1"/>
    <xf numFmtId="165" fontId="4" fillId="2" borderId="17" xfId="1" applyNumberFormat="1" applyFont="1" applyFill="1" applyBorder="1" applyAlignment="1">
      <alignment horizontal="right" wrapText="1"/>
    </xf>
    <xf numFmtId="3" fontId="5" fillId="2" borderId="17" xfId="0" applyNumberFormat="1" applyFont="1" applyFill="1" applyBorder="1" applyAlignment="1">
      <alignment horizontal="left" wrapText="1"/>
    </xf>
    <xf numFmtId="0" fontId="5" fillId="0" borderId="17" xfId="0" applyFont="1" applyBorder="1" applyAlignment="1">
      <alignment horizontal="left"/>
    </xf>
    <xf numFmtId="0" fontId="4" fillId="0" borderId="21" xfId="0" applyFont="1" applyBorder="1"/>
    <xf numFmtId="165" fontId="12" fillId="2" borderId="21" xfId="1" applyNumberFormat="1" applyFont="1" applyFill="1" applyBorder="1" applyAlignment="1" applyProtection="1">
      <alignment horizontal="right" wrapText="1"/>
    </xf>
    <xf numFmtId="165" fontId="4" fillId="2" borderId="21" xfId="1" applyNumberFormat="1" applyFont="1" applyFill="1" applyBorder="1" applyAlignment="1"/>
    <xf numFmtId="4" fontId="4" fillId="0" borderId="21" xfId="0" applyNumberFormat="1" applyFont="1" applyBorder="1"/>
    <xf numFmtId="165" fontId="4" fillId="2" borderId="21" xfId="1" applyNumberFormat="1" applyFont="1" applyFill="1" applyBorder="1" applyAlignment="1">
      <alignment horizontal="right" wrapText="1"/>
    </xf>
    <xf numFmtId="3" fontId="4" fillId="2" borderId="21" xfId="0" applyNumberFormat="1" applyFont="1" applyFill="1" applyBorder="1" applyAlignment="1">
      <alignment horizontal="right" wrapText="1"/>
    </xf>
    <xf numFmtId="3" fontId="5" fillId="2" borderId="21" xfId="0" applyNumberFormat="1" applyFont="1" applyFill="1" applyBorder="1" applyAlignment="1">
      <alignment horizontal="left" wrapText="1"/>
    </xf>
    <xf numFmtId="0" fontId="5" fillId="0" borderId="21" xfId="0" applyFont="1" applyBorder="1" applyAlignment="1">
      <alignment horizontal="left"/>
    </xf>
    <xf numFmtId="166" fontId="4" fillId="0" borderId="21" xfId="2" applyNumberFormat="1" applyFont="1" applyBorder="1" applyAlignment="1"/>
    <xf numFmtId="166" fontId="10" fillId="2" borderId="21" xfId="0" applyNumberFormat="1" applyFont="1" applyFill="1" applyBorder="1" applyAlignment="1">
      <alignment horizontal="center" wrapText="1"/>
    </xf>
    <xf numFmtId="166" fontId="7" fillId="2" borderId="23" xfId="0" applyNumberFormat="1" applyFont="1" applyFill="1" applyBorder="1" applyAlignment="1">
      <alignment horizontal="center"/>
    </xf>
    <xf numFmtId="0" fontId="4" fillId="0" borderId="42" xfId="0" applyFont="1" applyBorder="1" applyAlignment="1">
      <alignment horizontal="center"/>
    </xf>
    <xf numFmtId="165" fontId="5" fillId="2" borderId="17" xfId="1" applyNumberFormat="1" applyFont="1" applyFill="1" applyBorder="1" applyAlignment="1">
      <alignment horizontal="left"/>
    </xf>
    <xf numFmtId="0" fontId="9" fillId="0" borderId="17" xfId="0" applyFont="1" applyBorder="1" applyAlignment="1">
      <alignment horizontal="left"/>
    </xf>
    <xf numFmtId="165" fontId="5" fillId="2" borderId="21" xfId="1" applyNumberFormat="1" applyFont="1" applyFill="1" applyBorder="1" applyAlignment="1">
      <alignment horizontal="left"/>
    </xf>
    <xf numFmtId="0" fontId="9" fillId="0" borderId="21" xfId="0" applyFont="1" applyBorder="1" applyAlignment="1">
      <alignment horizontal="left"/>
    </xf>
    <xf numFmtId="0" fontId="1" fillId="2" borderId="0" xfId="0" applyFont="1" applyFill="1"/>
    <xf numFmtId="0" fontId="1" fillId="2" borderId="0" xfId="0" applyFont="1" applyFill="1" applyAlignment="1">
      <alignment horizontal="center"/>
    </xf>
    <xf numFmtId="165" fontId="9" fillId="2" borderId="17" xfId="1" applyNumberFormat="1" applyFont="1" applyFill="1" applyBorder="1" applyAlignment="1">
      <alignment horizontal="left"/>
    </xf>
    <xf numFmtId="165" fontId="9" fillId="2" borderId="21" xfId="1" applyNumberFormat="1" applyFont="1" applyFill="1" applyBorder="1" applyAlignment="1">
      <alignment horizontal="left"/>
    </xf>
    <xf numFmtId="165" fontId="9" fillId="2" borderId="17" xfId="1" applyNumberFormat="1" applyFont="1" applyFill="1" applyBorder="1" applyAlignment="1">
      <alignment horizontal="right"/>
    </xf>
    <xf numFmtId="3" fontId="7" fillId="0" borderId="17" xfId="0" applyNumberFormat="1" applyFont="1" applyBorder="1" applyAlignment="1">
      <alignment horizontal="right"/>
    </xf>
    <xf numFmtId="3" fontId="5" fillId="2" borderId="17" xfId="0" applyNumberFormat="1" applyFont="1" applyFill="1" applyBorder="1" applyAlignment="1">
      <alignment horizontal="right" wrapText="1"/>
    </xf>
    <xf numFmtId="0" fontId="4" fillId="0" borderId="45" xfId="0" applyFont="1" applyBorder="1"/>
    <xf numFmtId="0" fontId="4" fillId="0" borderId="22" xfId="0" applyFont="1" applyBorder="1" applyAlignment="1">
      <alignment horizontal="center"/>
    </xf>
    <xf numFmtId="3" fontId="15" fillId="2" borderId="17" xfId="1" applyNumberFormat="1" applyFont="1" applyFill="1" applyBorder="1" applyAlignment="1" applyProtection="1">
      <alignment horizontal="right" wrapText="1"/>
    </xf>
    <xf numFmtId="3" fontId="7" fillId="2" borderId="17" xfId="1" applyNumberFormat="1" applyFont="1" applyFill="1" applyBorder="1" applyAlignment="1">
      <alignment horizontal="right" wrapText="1"/>
    </xf>
    <xf numFmtId="3" fontId="5" fillId="2" borderId="17" xfId="1" applyNumberFormat="1" applyFont="1" applyFill="1" applyBorder="1" applyAlignment="1">
      <alignment horizontal="left"/>
    </xf>
    <xf numFmtId="0" fontId="1" fillId="2" borderId="49" xfId="0" applyFont="1" applyFill="1" applyBorder="1"/>
    <xf numFmtId="0" fontId="14" fillId="3" borderId="17" xfId="3" applyFont="1" applyFill="1" applyBorder="1" applyAlignment="1">
      <alignment horizontal="right" wrapText="1"/>
    </xf>
    <xf numFmtId="3" fontId="4" fillId="2" borderId="17" xfId="1" applyNumberFormat="1" applyFont="1" applyFill="1" applyBorder="1" applyAlignment="1"/>
    <xf numFmtId="0" fontId="14" fillId="3" borderId="27" xfId="3" applyFont="1" applyFill="1" applyBorder="1" applyAlignment="1">
      <alignment horizontal="right" wrapText="1"/>
    </xf>
    <xf numFmtId="165" fontId="15" fillId="2" borderId="27" xfId="1" applyNumberFormat="1" applyFont="1" applyFill="1" applyBorder="1" applyAlignment="1" applyProtection="1">
      <alignment horizontal="right" wrapText="1"/>
    </xf>
    <xf numFmtId="3" fontId="15" fillId="2" borderId="27" xfId="1" applyNumberFormat="1" applyFont="1" applyFill="1" applyBorder="1" applyAlignment="1" applyProtection="1">
      <alignment horizontal="right" wrapText="1"/>
    </xf>
    <xf numFmtId="3" fontId="7" fillId="2" borderId="27" xfId="1" applyNumberFormat="1" applyFont="1" applyFill="1" applyBorder="1" applyAlignment="1">
      <alignment horizontal="right" wrapText="1"/>
    </xf>
    <xf numFmtId="3" fontId="16" fillId="2" borderId="27" xfId="1" applyNumberFormat="1" applyFont="1" applyFill="1" applyBorder="1" applyAlignment="1"/>
    <xf numFmtId="3" fontId="7" fillId="0" borderId="27" xfId="0" applyNumberFormat="1" applyFont="1" applyBorder="1"/>
    <xf numFmtId="3" fontId="7" fillId="2" borderId="27" xfId="0" applyNumberFormat="1" applyFont="1" applyFill="1" applyBorder="1" applyAlignment="1">
      <alignment horizontal="right" wrapText="1"/>
    </xf>
    <xf numFmtId="3" fontId="11" fillId="2" borderId="27" xfId="0" applyNumberFormat="1" applyFont="1" applyFill="1" applyBorder="1" applyAlignment="1">
      <alignment horizontal="left" wrapText="1"/>
    </xf>
    <xf numFmtId="165" fontId="7" fillId="2" borderId="27" xfId="1" applyNumberFormat="1" applyFont="1" applyFill="1" applyBorder="1" applyAlignment="1">
      <alignment horizontal="right" wrapText="1"/>
    </xf>
    <xf numFmtId="0" fontId="9" fillId="0" borderId="27" xfId="0" applyFont="1" applyBorder="1" applyAlignment="1">
      <alignment horizontal="left"/>
    </xf>
    <xf numFmtId="166" fontId="4" fillId="0" borderId="27" xfId="2" applyNumberFormat="1" applyFont="1" applyBorder="1" applyAlignment="1"/>
    <xf numFmtId="166" fontId="7" fillId="2" borderId="28" xfId="0" applyNumberFormat="1" applyFont="1" applyFill="1" applyBorder="1" applyAlignment="1">
      <alignment horizontal="center"/>
    </xf>
    <xf numFmtId="0" fontId="5" fillId="0" borderId="20" xfId="0" applyFont="1" applyBorder="1" applyAlignment="1">
      <alignment horizontal="right" wrapText="1"/>
    </xf>
    <xf numFmtId="3" fontId="4" fillId="0" borderId="20" xfId="0" applyNumberFormat="1" applyFont="1" applyBorder="1" applyAlignment="1">
      <alignment horizontal="right"/>
    </xf>
    <xf numFmtId="166" fontId="4" fillId="0" borderId="20" xfId="2" applyNumberFormat="1" applyFont="1" applyBorder="1" applyAlignment="1">
      <alignment horizontal="right"/>
    </xf>
    <xf numFmtId="166" fontId="10" fillId="2" borderId="20" xfId="0" applyNumberFormat="1" applyFont="1" applyFill="1" applyBorder="1" applyAlignment="1">
      <alignment horizontal="right" wrapText="1"/>
    </xf>
    <xf numFmtId="166" fontId="7" fillId="2" borderId="30" xfId="0" applyNumberFormat="1" applyFont="1" applyFill="1" applyBorder="1" applyAlignment="1">
      <alignment horizontal="right"/>
    </xf>
    <xf numFmtId="0" fontId="5" fillId="0" borderId="17" xfId="0" applyFont="1" applyBorder="1" applyAlignment="1">
      <alignment horizontal="right" wrapText="1"/>
    </xf>
    <xf numFmtId="166" fontId="10" fillId="2" borderId="17" xfId="0" applyNumberFormat="1" applyFont="1" applyFill="1" applyBorder="1" applyAlignment="1">
      <alignment horizontal="right" wrapText="1"/>
    </xf>
    <xf numFmtId="166" fontId="10" fillId="2" borderId="17" xfId="0" applyNumberFormat="1" applyFont="1" applyFill="1" applyBorder="1" applyAlignment="1">
      <alignment horizontal="right"/>
    </xf>
    <xf numFmtId="0" fontId="4" fillId="0" borderId="29" xfId="0" applyFont="1" applyBorder="1" applyAlignment="1">
      <alignment horizontal="center"/>
    </xf>
    <xf numFmtId="0" fontId="4" fillId="0" borderId="20" xfId="0" applyFont="1" applyBorder="1" applyAlignment="1">
      <alignment horizontal="center"/>
    </xf>
    <xf numFmtId="0" fontId="4" fillId="0" borderId="31" xfId="0" applyFont="1" applyBorder="1" applyAlignment="1">
      <alignment horizontal="center"/>
    </xf>
    <xf numFmtId="0" fontId="4" fillId="0" borderId="20" xfId="0" applyFont="1" applyBorder="1" applyAlignment="1">
      <alignment horizontal="left"/>
    </xf>
    <xf numFmtId="0" fontId="4" fillId="0" borderId="17" xfId="0" applyFont="1" applyBorder="1" applyAlignment="1">
      <alignment horizontal="left"/>
    </xf>
    <xf numFmtId="0" fontId="0" fillId="2" borderId="17" xfId="0" applyFill="1" applyBorder="1" applyAlignment="1">
      <alignment horizontal="left"/>
    </xf>
    <xf numFmtId="0" fontId="5" fillId="2" borderId="17" xfId="0" applyFont="1" applyFill="1" applyBorder="1" applyAlignment="1">
      <alignment horizontal="left" wrapText="1"/>
    </xf>
    <xf numFmtId="0" fontId="0" fillId="2" borderId="17" xfId="0" applyFill="1" applyBorder="1" applyAlignment="1">
      <alignment horizontal="left" wrapText="1"/>
    </xf>
    <xf numFmtId="4" fontId="0" fillId="2" borderId="5" xfId="0" applyNumberFormat="1" applyFill="1" applyBorder="1" applyAlignment="1">
      <alignment horizontal="left"/>
    </xf>
    <xf numFmtId="4" fontId="0" fillId="2" borderId="20" xfId="0" applyNumberFormat="1" applyFill="1" applyBorder="1" applyAlignment="1">
      <alignment horizontal="left"/>
    </xf>
    <xf numFmtId="0" fontId="7" fillId="2" borderId="8" xfId="0" applyFont="1" applyFill="1" applyBorder="1" applyAlignment="1">
      <alignment horizontal="center" wrapText="1"/>
    </xf>
    <xf numFmtId="0" fontId="7" fillId="2" borderId="6" xfId="0" applyFont="1" applyFill="1" applyBorder="1" applyAlignment="1">
      <alignment horizontal="center" wrapText="1"/>
    </xf>
    <xf numFmtId="0" fontId="7" fillId="2" borderId="19" xfId="0" applyFont="1" applyFill="1" applyBorder="1" applyAlignment="1">
      <alignment horizontal="center" wrapText="1"/>
    </xf>
    <xf numFmtId="0" fontId="7" fillId="2" borderId="16" xfId="0" applyFont="1" applyFill="1" applyBorder="1" applyAlignment="1">
      <alignment horizontal="center" wrapText="1"/>
    </xf>
    <xf numFmtId="0" fontId="9" fillId="2" borderId="7" xfId="0" applyFont="1" applyFill="1" applyBorder="1" applyAlignment="1">
      <alignment horizontal="left"/>
    </xf>
    <xf numFmtId="0" fontId="9" fillId="2" borderId="17" xfId="0" applyFont="1" applyFill="1" applyBorder="1" applyAlignment="1">
      <alignment horizontal="left"/>
    </xf>
    <xf numFmtId="10" fontId="7" fillId="2" borderId="9" xfId="0" applyNumberFormat="1" applyFont="1" applyFill="1" applyBorder="1" applyAlignment="1">
      <alignment horizontal="center" wrapText="1"/>
    </xf>
    <xf numFmtId="10" fontId="7" fillId="2" borderId="10" xfId="0" applyNumberFormat="1" applyFont="1" applyFill="1" applyBorder="1" applyAlignment="1">
      <alignment horizontal="center" wrapText="1"/>
    </xf>
    <xf numFmtId="10" fontId="7" fillId="2" borderId="11" xfId="0" applyNumberFormat="1" applyFont="1" applyFill="1" applyBorder="1" applyAlignment="1">
      <alignment horizontal="center" wrapText="1"/>
    </xf>
    <xf numFmtId="10" fontId="7" fillId="2" borderId="12" xfId="0" applyNumberFormat="1" applyFont="1" applyFill="1" applyBorder="1" applyAlignment="1">
      <alignment horizontal="center" wrapText="1"/>
    </xf>
    <xf numFmtId="0" fontId="7" fillId="2" borderId="5" xfId="0" applyFont="1" applyFill="1" applyBorder="1" applyAlignment="1">
      <alignment horizontal="center" wrapText="1"/>
    </xf>
    <xf numFmtId="0" fontId="7" fillId="2" borderId="15" xfId="0" applyFont="1" applyFill="1" applyBorder="1" applyAlignment="1">
      <alignment horizontal="center" wrapText="1"/>
    </xf>
    <xf numFmtId="0" fontId="0" fillId="2" borderId="6" xfId="0" applyFill="1" applyBorder="1" applyAlignment="1">
      <alignment horizontal="center" wrapText="1"/>
    </xf>
    <xf numFmtId="0" fontId="0" fillId="2" borderId="16" xfId="0" applyFill="1" applyBorder="1" applyAlignment="1">
      <alignment horizontal="center" wrapText="1"/>
    </xf>
    <xf numFmtId="4" fontId="7" fillId="2" borderId="7" xfId="0" applyNumberFormat="1" applyFont="1" applyFill="1" applyBorder="1" applyAlignment="1">
      <alignment horizontal="center" wrapText="1"/>
    </xf>
    <xf numFmtId="4" fontId="7" fillId="2" borderId="17" xfId="0" applyNumberFormat="1" applyFont="1" applyFill="1" applyBorder="1" applyAlignment="1">
      <alignment horizontal="center" wrapText="1"/>
    </xf>
    <xf numFmtId="4" fontId="7" fillId="2" borderId="8" xfId="0" applyNumberFormat="1" applyFont="1" applyFill="1" applyBorder="1" applyAlignment="1">
      <alignment horizontal="center" wrapText="1"/>
    </xf>
    <xf numFmtId="4" fontId="7" fillId="2" borderId="6" xfId="0" applyNumberFormat="1" applyFont="1" applyFill="1" applyBorder="1" applyAlignment="1">
      <alignment horizontal="center" wrapText="1"/>
    </xf>
    <xf numFmtId="4" fontId="7" fillId="2" borderId="19" xfId="0" applyNumberFormat="1" applyFont="1" applyFill="1" applyBorder="1" applyAlignment="1">
      <alignment horizontal="center" wrapText="1"/>
    </xf>
    <xf numFmtId="4" fontId="7" fillId="2" borderId="16" xfId="0" applyNumberFormat="1" applyFont="1" applyFill="1" applyBorder="1" applyAlignment="1">
      <alignment horizontal="center" wrapText="1"/>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7" fillId="2" borderId="4" xfId="0" applyFont="1" applyFill="1" applyBorder="1" applyAlignment="1">
      <alignment horizontal="center" wrapText="1"/>
    </xf>
    <xf numFmtId="0" fontId="7" fillId="2" borderId="14" xfId="0" applyFont="1" applyFill="1" applyBorder="1" applyAlignment="1">
      <alignment horizontal="center" wrapText="1"/>
    </xf>
    <xf numFmtId="166" fontId="7" fillId="0" borderId="42" xfId="2" applyNumberFormat="1" applyFont="1" applyBorder="1" applyAlignment="1">
      <alignment horizontal="center"/>
    </xf>
    <xf numFmtId="166" fontId="7" fillId="0" borderId="41" xfId="2" applyNumberFormat="1" applyFont="1" applyBorder="1" applyAlignment="1">
      <alignment horizontal="center"/>
    </xf>
    <xf numFmtId="166" fontId="7" fillId="0" borderId="43" xfId="2" applyNumberFormat="1" applyFont="1" applyBorder="1" applyAlignment="1">
      <alignment horizontal="center"/>
    </xf>
    <xf numFmtId="0" fontId="7" fillId="0" borderId="1" xfId="0" applyFont="1" applyBorder="1" applyAlignment="1">
      <alignment horizontal="left"/>
    </xf>
    <xf numFmtId="0" fontId="4" fillId="0" borderId="2" xfId="0" applyFont="1" applyBorder="1" applyAlignment="1">
      <alignment horizontal="left"/>
    </xf>
    <xf numFmtId="0" fontId="4" fillId="0" borderId="3" xfId="0" applyFont="1" applyBorder="1" applyAlignment="1">
      <alignment horizontal="left"/>
    </xf>
    <xf numFmtId="0" fontId="7" fillId="0" borderId="46" xfId="0" applyFont="1" applyBorder="1" applyAlignment="1">
      <alignment horizontal="left"/>
    </xf>
    <xf numFmtId="0" fontId="7" fillId="0" borderId="47" xfId="0" applyFont="1" applyBorder="1" applyAlignment="1">
      <alignment horizontal="left"/>
    </xf>
    <xf numFmtId="0" fontId="7" fillId="0" borderId="48" xfId="0" applyFont="1" applyBorder="1" applyAlignment="1">
      <alignment horizontal="left"/>
    </xf>
    <xf numFmtId="0" fontId="7" fillId="0" borderId="38" xfId="0" applyFont="1" applyBorder="1" applyAlignment="1">
      <alignment horizontal="left"/>
    </xf>
    <xf numFmtId="0" fontId="4" fillId="0" borderId="39" xfId="0" applyFont="1" applyBorder="1" applyAlignment="1">
      <alignment horizontal="left"/>
    </xf>
    <xf numFmtId="0" fontId="4" fillId="0" borderId="40" xfId="0" applyFont="1" applyBorder="1" applyAlignment="1">
      <alignment horizontal="left"/>
    </xf>
    <xf numFmtId="0" fontId="2" fillId="2" borderId="1"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7" fillId="0" borderId="2" xfId="0" applyFont="1" applyBorder="1" applyAlignment="1">
      <alignment horizontal="left"/>
    </xf>
    <xf numFmtId="0" fontId="7" fillId="0" borderId="3" xfId="0" applyFont="1" applyBorder="1" applyAlignment="1">
      <alignment horizontal="left"/>
    </xf>
    <xf numFmtId="166" fontId="7" fillId="0" borderId="17" xfId="2" applyNumberFormat="1" applyFont="1" applyBorder="1" applyAlignment="1">
      <alignment horizontal="center"/>
    </xf>
    <xf numFmtId="0" fontId="7" fillId="0" borderId="39" xfId="0" applyFont="1" applyBorder="1" applyAlignment="1">
      <alignment horizontal="left"/>
    </xf>
    <xf numFmtId="0" fontId="7" fillId="0" borderId="40" xfId="0" applyFont="1" applyBorder="1" applyAlignment="1">
      <alignment horizontal="left"/>
    </xf>
    <xf numFmtId="166" fontId="7" fillId="0" borderId="27" xfId="2" applyNumberFormat="1" applyFont="1" applyBorder="1" applyAlignment="1">
      <alignment horizontal="center"/>
    </xf>
  </cellXfs>
  <cellStyles count="4">
    <cellStyle name="Comma" xfId="1" builtinId="3"/>
    <cellStyle name="Normal" xfId="0" builtinId="0"/>
    <cellStyle name="Normal 2" xfId="3" xr:uid="{57CA0497-A512-489E-A170-B9EB2703020C}"/>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82550</xdr:colOff>
      <xdr:row>0</xdr:row>
      <xdr:rowOff>43392</xdr:rowOff>
    </xdr:from>
    <xdr:to>
      <xdr:col>3</xdr:col>
      <xdr:colOff>1885950</xdr:colOff>
      <xdr:row>0</xdr:row>
      <xdr:rowOff>671816</xdr:rowOff>
    </xdr:to>
    <xdr:pic>
      <xdr:nvPicPr>
        <xdr:cNvPr id="2" name="Picture 1">
          <a:extLst>
            <a:ext uri="{FF2B5EF4-FFF2-40B4-BE49-F238E27FC236}">
              <a16:creationId xmlns:a16="http://schemas.microsoft.com/office/drawing/2014/main" id="{61C6A4BF-E71B-4E48-8CE8-899DF628693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68275" y="43392"/>
          <a:ext cx="3051175" cy="6284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82550</xdr:colOff>
      <xdr:row>0</xdr:row>
      <xdr:rowOff>43392</xdr:rowOff>
    </xdr:from>
    <xdr:to>
      <xdr:col>3</xdr:col>
      <xdr:colOff>1885950</xdr:colOff>
      <xdr:row>0</xdr:row>
      <xdr:rowOff>671816</xdr:rowOff>
    </xdr:to>
    <xdr:pic>
      <xdr:nvPicPr>
        <xdr:cNvPr id="2" name="Picture 1">
          <a:extLst>
            <a:ext uri="{FF2B5EF4-FFF2-40B4-BE49-F238E27FC236}">
              <a16:creationId xmlns:a16="http://schemas.microsoft.com/office/drawing/2014/main" id="{8DB61385-8830-47AD-B9F1-F41D719377A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68275" y="43392"/>
          <a:ext cx="3051175" cy="6284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82550</xdr:colOff>
      <xdr:row>0</xdr:row>
      <xdr:rowOff>43392</xdr:rowOff>
    </xdr:from>
    <xdr:to>
      <xdr:col>3</xdr:col>
      <xdr:colOff>1885950</xdr:colOff>
      <xdr:row>0</xdr:row>
      <xdr:rowOff>671816</xdr:rowOff>
    </xdr:to>
    <xdr:pic>
      <xdr:nvPicPr>
        <xdr:cNvPr id="2" name="Picture 1">
          <a:extLst>
            <a:ext uri="{FF2B5EF4-FFF2-40B4-BE49-F238E27FC236}">
              <a16:creationId xmlns:a16="http://schemas.microsoft.com/office/drawing/2014/main" id="{8663435C-E6C1-455C-B000-8CDB0BEB354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68275" y="43392"/>
          <a:ext cx="3051175" cy="62842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1535-0AB1-44EB-A247-AFB087E66087}">
  <dimension ref="A1:AE81"/>
  <sheetViews>
    <sheetView tabSelected="1" zoomScale="80" zoomScaleNormal="80" workbookViewId="0">
      <selection sqref="A1:E1"/>
    </sheetView>
  </sheetViews>
  <sheetFormatPr defaultColWidth="9.28515625" defaultRowHeight="17.25" x14ac:dyDescent="0.25"/>
  <cols>
    <col min="1" max="1" width="1.28515625" style="21" customWidth="1"/>
    <col min="2" max="2" width="9" style="76" customWidth="1"/>
    <col min="3" max="3" width="9.7109375" style="60" customWidth="1"/>
    <col min="4" max="4" width="53.28515625" style="21" customWidth="1"/>
    <col min="5" max="5" width="12.28515625" style="21" customWidth="1"/>
    <col min="6" max="6" width="11.42578125" style="21" customWidth="1"/>
    <col min="7" max="7" width="12" style="21" customWidth="1"/>
    <col min="8" max="8" width="14.7109375" style="21" customWidth="1"/>
    <col min="9" max="9" width="12.7109375" style="21" customWidth="1"/>
    <col min="10" max="10" width="3" style="21" customWidth="1"/>
    <col min="11" max="11" width="12.7109375" style="22" customWidth="1"/>
    <col min="12" max="12" width="7.42578125" style="22" customWidth="1"/>
    <col min="13" max="13" width="3" style="23" customWidth="1"/>
    <col min="14" max="14" width="12.7109375" style="22" customWidth="1"/>
    <col min="15" max="15" width="7.7109375" style="22" customWidth="1"/>
    <col min="16" max="16" width="3" style="24" customWidth="1"/>
    <col min="17" max="17" width="12.7109375" style="22" customWidth="1"/>
    <col min="18" max="18" width="7.42578125" style="22" customWidth="1"/>
    <col min="19" max="19" width="3" style="25" customWidth="1"/>
    <col min="20" max="20" width="12.7109375" style="21" customWidth="1"/>
    <col min="21" max="21" width="12.7109375" style="26" customWidth="1"/>
    <col min="22" max="22" width="12.7109375" style="21" customWidth="1"/>
    <col min="23" max="23" width="12.7109375" style="26" customWidth="1"/>
    <col min="24" max="24" width="12.7109375" style="21" customWidth="1"/>
    <col min="25" max="25" width="12.7109375" style="26" customWidth="1"/>
    <col min="26" max="29" width="12.7109375" style="21" customWidth="1"/>
    <col min="30" max="30" width="12.7109375" style="27" customWidth="1"/>
    <col min="31" max="33" width="9.5703125" style="21" customWidth="1"/>
    <col min="34" max="16384" width="9.28515625" style="21"/>
  </cols>
  <sheetData>
    <row r="1" spans="1:31" s="4" customFormat="1" ht="60" customHeight="1" thickBot="1" x14ac:dyDescent="0.3">
      <c r="A1" s="180"/>
      <c r="B1" s="181"/>
      <c r="C1" s="181"/>
      <c r="D1" s="181"/>
      <c r="E1" s="182"/>
      <c r="F1" s="1"/>
      <c r="G1" s="2"/>
      <c r="H1" s="2"/>
      <c r="I1" s="3"/>
      <c r="K1" s="2"/>
      <c r="L1" s="5"/>
      <c r="M1" s="6"/>
      <c r="N1" s="3"/>
      <c r="O1" s="7"/>
      <c r="P1" s="8"/>
      <c r="Q1" s="5"/>
      <c r="R1" s="5"/>
      <c r="S1" s="9"/>
      <c r="U1" s="10"/>
      <c r="V1" s="11"/>
      <c r="W1" s="10"/>
      <c r="Y1" s="10"/>
      <c r="AD1" s="12"/>
    </row>
    <row r="2" spans="1:31" s="4" customFormat="1" ht="23.25" customHeight="1" x14ac:dyDescent="0.3">
      <c r="A2" s="13"/>
      <c r="B2" s="14" t="s">
        <v>0</v>
      </c>
      <c r="C2" s="15"/>
      <c r="D2" s="13"/>
      <c r="E2" s="16"/>
      <c r="F2" s="3"/>
      <c r="G2" s="3"/>
      <c r="H2" s="3"/>
      <c r="I2" s="3"/>
      <c r="K2" s="5"/>
      <c r="L2" s="5"/>
      <c r="M2" s="6"/>
      <c r="N2" s="5"/>
      <c r="O2" s="5"/>
      <c r="P2" s="8"/>
      <c r="Q2" s="5"/>
      <c r="R2" s="5"/>
      <c r="S2" s="9"/>
      <c r="U2" s="17"/>
      <c r="W2" s="17"/>
      <c r="X2" s="18"/>
      <c r="Y2" s="17"/>
      <c r="AA2" s="19"/>
      <c r="AB2" s="19"/>
      <c r="AD2" s="12"/>
    </row>
    <row r="3" spans="1:31" ht="7.15" customHeight="1" thickBot="1" x14ac:dyDescent="0.3">
      <c r="A3"/>
      <c r="B3"/>
      <c r="C3" s="20"/>
      <c r="D3"/>
      <c r="E3"/>
    </row>
    <row r="4" spans="1:31" s="29" customFormat="1" ht="21.6" customHeight="1" x14ac:dyDescent="0.25">
      <c r="A4" s="21"/>
      <c r="B4" s="183" t="s">
        <v>1</v>
      </c>
      <c r="C4" s="170" t="s">
        <v>2</v>
      </c>
      <c r="D4" s="170" t="s">
        <v>3</v>
      </c>
      <c r="E4" s="170" t="s">
        <v>4</v>
      </c>
      <c r="F4" s="170" t="s">
        <v>5</v>
      </c>
      <c r="G4" s="170" t="s">
        <v>6</v>
      </c>
      <c r="H4" s="170" t="s">
        <v>7</v>
      </c>
      <c r="I4" s="170" t="s">
        <v>8</v>
      </c>
      <c r="J4" s="172"/>
      <c r="K4" s="174" t="s">
        <v>9</v>
      </c>
      <c r="L4" s="174"/>
      <c r="M4" s="28"/>
      <c r="N4" s="176" t="s">
        <v>10</v>
      </c>
      <c r="O4" s="177"/>
      <c r="P4" s="158"/>
      <c r="Q4" s="160" t="s">
        <v>11</v>
      </c>
      <c r="R4" s="161"/>
      <c r="S4" s="164"/>
      <c r="T4" s="166" t="s">
        <v>12</v>
      </c>
      <c r="U4" s="167"/>
      <c r="V4" s="167"/>
      <c r="W4" s="167"/>
      <c r="X4" s="167"/>
      <c r="Y4" s="167"/>
      <c r="Z4" s="168"/>
      <c r="AA4" s="166" t="s">
        <v>13</v>
      </c>
      <c r="AB4" s="167"/>
      <c r="AC4" s="167"/>
      <c r="AD4" s="169"/>
    </row>
    <row r="5" spans="1:31" s="29" customFormat="1" ht="92.25" customHeight="1" x14ac:dyDescent="0.25">
      <c r="A5" s="21"/>
      <c r="B5" s="184"/>
      <c r="C5" s="171"/>
      <c r="D5" s="171"/>
      <c r="E5" s="171"/>
      <c r="F5" s="171"/>
      <c r="G5" s="171"/>
      <c r="H5" s="171"/>
      <c r="I5" s="171"/>
      <c r="J5" s="173"/>
      <c r="K5" s="175"/>
      <c r="L5" s="175"/>
      <c r="M5" s="30"/>
      <c r="N5" s="178"/>
      <c r="O5" s="179"/>
      <c r="P5" s="159"/>
      <c r="Q5" s="162"/>
      <c r="R5" s="163"/>
      <c r="S5" s="165"/>
      <c r="T5" s="31" t="s">
        <v>14</v>
      </c>
      <c r="U5" s="32" t="s">
        <v>15</v>
      </c>
      <c r="V5" s="31" t="s">
        <v>16</v>
      </c>
      <c r="W5" s="32" t="s">
        <v>17</v>
      </c>
      <c r="X5" s="31" t="s">
        <v>18</v>
      </c>
      <c r="Y5" s="32" t="s">
        <v>19</v>
      </c>
      <c r="Z5" s="33" t="s">
        <v>20</v>
      </c>
      <c r="AA5" s="31" t="s">
        <v>21</v>
      </c>
      <c r="AB5" s="31" t="s">
        <v>22</v>
      </c>
      <c r="AC5" s="31" t="s">
        <v>23</v>
      </c>
      <c r="AD5" s="34" t="s">
        <v>24</v>
      </c>
    </row>
    <row r="6" spans="1:31" s="29" customFormat="1" ht="20.85" customHeight="1" thickBot="1" x14ac:dyDescent="0.3">
      <c r="A6" s="21"/>
      <c r="B6" s="35"/>
      <c r="C6" s="36"/>
      <c r="D6" s="36"/>
      <c r="E6" s="36"/>
      <c r="F6" s="36"/>
      <c r="G6" s="36"/>
      <c r="H6" s="36"/>
      <c r="I6" s="36"/>
      <c r="J6" s="37"/>
      <c r="K6" s="38" t="s">
        <v>25</v>
      </c>
      <c r="L6" s="38" t="s">
        <v>26</v>
      </c>
      <c r="M6" s="39"/>
      <c r="N6" s="38" t="s">
        <v>25</v>
      </c>
      <c r="O6" s="38" t="s">
        <v>27</v>
      </c>
      <c r="P6" s="40"/>
      <c r="Q6" s="38" t="s">
        <v>25</v>
      </c>
      <c r="R6" s="38" t="s">
        <v>27</v>
      </c>
      <c r="S6" s="41"/>
      <c r="T6" s="42" t="s">
        <v>28</v>
      </c>
      <c r="U6" s="43" t="s">
        <v>28</v>
      </c>
      <c r="V6" s="42" t="s">
        <v>28</v>
      </c>
      <c r="W6" s="43" t="s">
        <v>28</v>
      </c>
      <c r="X6" s="42" t="s">
        <v>28</v>
      </c>
      <c r="Y6" s="43" t="s">
        <v>28</v>
      </c>
      <c r="Z6" s="44" t="s">
        <v>28</v>
      </c>
      <c r="AA6" s="42" t="s">
        <v>28</v>
      </c>
      <c r="AB6" s="42" t="s">
        <v>28</v>
      </c>
      <c r="AC6" s="42" t="s">
        <v>28</v>
      </c>
      <c r="AD6" s="45" t="s">
        <v>28</v>
      </c>
    </row>
    <row r="7" spans="1:31" s="29" customFormat="1" ht="20.100000000000001" customHeight="1" x14ac:dyDescent="0.25">
      <c r="A7" s="21"/>
      <c r="B7" s="150">
        <v>522</v>
      </c>
      <c r="C7" s="151">
        <v>9</v>
      </c>
      <c r="D7" s="153" t="s">
        <v>29</v>
      </c>
      <c r="E7" s="47">
        <v>1423</v>
      </c>
      <c r="F7" s="47">
        <v>0</v>
      </c>
      <c r="G7" s="47">
        <v>185</v>
      </c>
      <c r="H7" s="47">
        <v>2707</v>
      </c>
      <c r="I7" s="47">
        <v>2784</v>
      </c>
      <c r="J7" s="142"/>
      <c r="K7" s="143">
        <v>942.98</v>
      </c>
      <c r="L7" s="48">
        <f t="shared" ref="L7:L38" si="0">K7*1000/I7</f>
        <v>338.71408045977012</v>
      </c>
      <c r="M7" s="142"/>
      <c r="N7" s="143">
        <v>145.18</v>
      </c>
      <c r="O7" s="48">
        <f t="shared" ref="O7:O38" si="1">N7*1000/I7</f>
        <v>52.147988505747129</v>
      </c>
      <c r="P7" s="142"/>
      <c r="Q7" s="143">
        <v>797.8</v>
      </c>
      <c r="R7" s="48">
        <f t="shared" ref="R7:R38" si="2">Q7*1000/I7</f>
        <v>286.56609195402297</v>
      </c>
      <c r="S7" s="142"/>
      <c r="T7" s="144">
        <v>0.10276897644303623</v>
      </c>
      <c r="U7" s="144">
        <v>0</v>
      </c>
      <c r="V7" s="144">
        <v>1.3776002204160353E-3</v>
      </c>
      <c r="W7" s="144">
        <v>0.88641686182669788</v>
      </c>
      <c r="X7" s="144">
        <v>0</v>
      </c>
      <c r="Y7" s="144">
        <v>9.4365615098498425E-3</v>
      </c>
      <c r="Z7" s="145">
        <f t="shared" ref="Z7:Z38" si="3">N7/K7</f>
        <v>0.1539587265901716</v>
      </c>
      <c r="AA7" s="144">
        <v>0</v>
      </c>
      <c r="AB7" s="144">
        <v>0</v>
      </c>
      <c r="AC7" s="144">
        <v>1</v>
      </c>
      <c r="AD7" s="146">
        <f t="shared" ref="AD7:AD38" si="4">Q7/K7</f>
        <v>0.84604127340982838</v>
      </c>
      <c r="AE7" s="49"/>
    </row>
    <row r="8" spans="1:31" s="29" customFormat="1" ht="20.100000000000001" customHeight="1" x14ac:dyDescent="0.25">
      <c r="A8" s="21"/>
      <c r="B8" s="150">
        <v>279</v>
      </c>
      <c r="C8" s="151">
        <v>9</v>
      </c>
      <c r="D8" s="153" t="s">
        <v>30</v>
      </c>
      <c r="E8" s="47">
        <v>3134</v>
      </c>
      <c r="F8" s="47">
        <v>25</v>
      </c>
      <c r="G8" s="47">
        <v>0</v>
      </c>
      <c r="H8" s="47">
        <v>6092</v>
      </c>
      <c r="I8" s="47">
        <v>6092</v>
      </c>
      <c r="J8" s="142"/>
      <c r="K8" s="143">
        <v>2229.37</v>
      </c>
      <c r="L8" s="48">
        <f t="shared" si="0"/>
        <v>365.95042678923176</v>
      </c>
      <c r="M8" s="142"/>
      <c r="N8" s="143">
        <v>297.60000000000002</v>
      </c>
      <c r="O8" s="48">
        <f t="shared" si="1"/>
        <v>48.850952068286276</v>
      </c>
      <c r="P8" s="142"/>
      <c r="Q8" s="143">
        <v>1931.77</v>
      </c>
      <c r="R8" s="48">
        <f t="shared" si="2"/>
        <v>317.09947472094552</v>
      </c>
      <c r="S8" s="142">
        <v>3</v>
      </c>
      <c r="T8" s="144">
        <v>0.1128024193548387</v>
      </c>
      <c r="U8" s="144">
        <v>0</v>
      </c>
      <c r="V8" s="144">
        <v>2.150537634408602E-2</v>
      </c>
      <c r="W8" s="144">
        <v>0.86569220430107519</v>
      </c>
      <c r="X8" s="144">
        <v>0</v>
      </c>
      <c r="Y8" s="144">
        <v>0</v>
      </c>
      <c r="Z8" s="145">
        <f t="shared" si="3"/>
        <v>0.13349062739697765</v>
      </c>
      <c r="AA8" s="144">
        <v>0</v>
      </c>
      <c r="AB8" s="144">
        <v>0</v>
      </c>
      <c r="AC8" s="144">
        <v>1</v>
      </c>
      <c r="AD8" s="146">
        <f t="shared" si="4"/>
        <v>0.86650937260302241</v>
      </c>
      <c r="AE8" s="49"/>
    </row>
    <row r="9" spans="1:31" s="29" customFormat="1" ht="20.100000000000001" customHeight="1" x14ac:dyDescent="0.25">
      <c r="A9" s="21"/>
      <c r="B9" s="150">
        <v>711</v>
      </c>
      <c r="C9" s="151">
        <v>7</v>
      </c>
      <c r="D9" s="153" t="s">
        <v>31</v>
      </c>
      <c r="E9" s="47">
        <v>1574</v>
      </c>
      <c r="F9" s="47">
        <v>370</v>
      </c>
      <c r="G9" s="47">
        <v>194</v>
      </c>
      <c r="H9" s="47">
        <v>3881</v>
      </c>
      <c r="I9" s="47">
        <v>3962</v>
      </c>
      <c r="J9" s="142"/>
      <c r="K9" s="143">
        <v>1564.2</v>
      </c>
      <c r="L9" s="48">
        <f t="shared" si="0"/>
        <v>394.80060575466933</v>
      </c>
      <c r="M9" s="142"/>
      <c r="N9" s="143">
        <v>608.49</v>
      </c>
      <c r="O9" s="48">
        <f t="shared" si="1"/>
        <v>153.58152448258454</v>
      </c>
      <c r="P9" s="142"/>
      <c r="Q9" s="143">
        <v>955.70999999999992</v>
      </c>
      <c r="R9" s="48">
        <f t="shared" si="2"/>
        <v>241.21908127208476</v>
      </c>
      <c r="S9" s="142"/>
      <c r="T9" s="144">
        <v>3.5136156715804695E-2</v>
      </c>
      <c r="U9" s="144">
        <v>0</v>
      </c>
      <c r="V9" s="144">
        <v>0</v>
      </c>
      <c r="W9" s="144">
        <v>0.94368025768706143</v>
      </c>
      <c r="X9" s="144">
        <v>0</v>
      </c>
      <c r="Y9" s="144">
        <v>2.1183585597133889E-2</v>
      </c>
      <c r="Z9" s="145">
        <f t="shared" si="3"/>
        <v>0.38901035673187573</v>
      </c>
      <c r="AA9" s="144">
        <v>0</v>
      </c>
      <c r="AB9" s="144">
        <v>9.6263510897657255E-4</v>
      </c>
      <c r="AC9" s="144">
        <v>0.99903736489102346</v>
      </c>
      <c r="AD9" s="146">
        <f t="shared" si="4"/>
        <v>0.61098964326812422</v>
      </c>
      <c r="AE9" s="49"/>
    </row>
    <row r="10" spans="1:31" s="29" customFormat="1" ht="20.100000000000001" customHeight="1" x14ac:dyDescent="0.25">
      <c r="A10" s="21"/>
      <c r="B10" s="150">
        <v>14</v>
      </c>
      <c r="C10" s="151">
        <v>3</v>
      </c>
      <c r="D10" s="153" t="s">
        <v>32</v>
      </c>
      <c r="E10" s="47">
        <v>44669</v>
      </c>
      <c r="F10" s="47">
        <v>12033</v>
      </c>
      <c r="G10" s="47">
        <v>0</v>
      </c>
      <c r="H10" s="47">
        <v>155137</v>
      </c>
      <c r="I10" s="47">
        <v>155137</v>
      </c>
      <c r="J10" s="142"/>
      <c r="K10" s="143">
        <v>55231.9</v>
      </c>
      <c r="L10" s="48">
        <f t="shared" si="0"/>
        <v>356.02016282382669</v>
      </c>
      <c r="M10" s="142"/>
      <c r="N10" s="143">
        <v>30752.6</v>
      </c>
      <c r="O10" s="48">
        <f t="shared" si="1"/>
        <v>198.22866240806513</v>
      </c>
      <c r="P10" s="142"/>
      <c r="Q10" s="143">
        <v>24479.3</v>
      </c>
      <c r="R10" s="48">
        <f t="shared" si="2"/>
        <v>157.79150041576156</v>
      </c>
      <c r="S10" s="142">
        <v>1</v>
      </c>
      <c r="T10" s="144">
        <v>2.7796023750837326E-2</v>
      </c>
      <c r="U10" s="144">
        <v>0</v>
      </c>
      <c r="V10" s="144">
        <v>0.12376156812757295</v>
      </c>
      <c r="W10" s="144">
        <v>0.46486768598427453</v>
      </c>
      <c r="X10" s="144">
        <v>0.37699414033284989</v>
      </c>
      <c r="Y10" s="144">
        <v>6.5805818044653141E-3</v>
      </c>
      <c r="Z10" s="145">
        <f t="shared" si="3"/>
        <v>0.55679055038845304</v>
      </c>
      <c r="AA10" s="144">
        <v>0</v>
      </c>
      <c r="AB10" s="144">
        <v>9.9880307034923375E-4</v>
      </c>
      <c r="AC10" s="144">
        <v>0.99900119692965073</v>
      </c>
      <c r="AD10" s="146">
        <f t="shared" si="4"/>
        <v>0.4432094496115469</v>
      </c>
      <c r="AE10" s="49"/>
    </row>
    <row r="11" spans="1:31" s="29" customFormat="1" ht="20.100000000000001" customHeight="1" x14ac:dyDescent="0.25">
      <c r="A11" s="21"/>
      <c r="B11" s="150">
        <v>714</v>
      </c>
      <c r="C11" s="151">
        <v>8</v>
      </c>
      <c r="D11" s="153" t="s">
        <v>33</v>
      </c>
      <c r="E11" s="47">
        <v>775</v>
      </c>
      <c r="F11" s="47">
        <v>0</v>
      </c>
      <c r="G11" s="47">
        <v>398</v>
      </c>
      <c r="H11" s="47">
        <v>753</v>
      </c>
      <c r="I11" s="47">
        <v>919</v>
      </c>
      <c r="J11" s="142"/>
      <c r="K11" s="143">
        <v>401.95</v>
      </c>
      <c r="L11" s="48">
        <f t="shared" si="0"/>
        <v>437.37758433079432</v>
      </c>
      <c r="M11" s="142"/>
      <c r="N11" s="143">
        <v>9.5</v>
      </c>
      <c r="O11" s="48">
        <f t="shared" si="1"/>
        <v>10.337323177366702</v>
      </c>
      <c r="P11" s="142"/>
      <c r="Q11" s="143">
        <v>392.45</v>
      </c>
      <c r="R11" s="48">
        <f t="shared" si="2"/>
        <v>427.04026115342765</v>
      </c>
      <c r="S11" s="142">
        <v>3</v>
      </c>
      <c r="T11" s="144">
        <v>0.43684210526315792</v>
      </c>
      <c r="U11" s="144">
        <v>0</v>
      </c>
      <c r="V11" s="144">
        <v>0</v>
      </c>
      <c r="W11" s="144">
        <v>0.56315789473684208</v>
      </c>
      <c r="X11" s="144">
        <v>0</v>
      </c>
      <c r="Y11" s="144">
        <v>0</v>
      </c>
      <c r="Z11" s="145">
        <f t="shared" si="3"/>
        <v>2.3634780445329021E-2</v>
      </c>
      <c r="AA11" s="144">
        <v>0</v>
      </c>
      <c r="AB11" s="144">
        <v>0</v>
      </c>
      <c r="AC11" s="144">
        <v>1</v>
      </c>
      <c r="AD11" s="146">
        <f t="shared" si="4"/>
        <v>0.97636521955467093</v>
      </c>
      <c r="AE11" s="49"/>
    </row>
    <row r="12" spans="1:31" s="29" customFormat="1" ht="20.100000000000001" customHeight="1" x14ac:dyDescent="0.25">
      <c r="A12" s="21"/>
      <c r="B12" s="150">
        <v>186</v>
      </c>
      <c r="C12" s="151">
        <v>4</v>
      </c>
      <c r="D12" s="153" t="s">
        <v>34</v>
      </c>
      <c r="E12" s="47">
        <v>76793</v>
      </c>
      <c r="F12" s="47">
        <v>1162</v>
      </c>
      <c r="G12" s="47">
        <v>5749</v>
      </c>
      <c r="H12" s="47">
        <v>154615</v>
      </c>
      <c r="I12" s="47">
        <v>157010</v>
      </c>
      <c r="J12" s="142"/>
      <c r="K12" s="143">
        <v>50026.26</v>
      </c>
      <c r="L12" s="48">
        <f t="shared" si="0"/>
        <v>318.61830456658811</v>
      </c>
      <c r="M12" s="142"/>
      <c r="N12" s="143">
        <v>15614.76</v>
      </c>
      <c r="O12" s="48">
        <f t="shared" si="1"/>
        <v>99.450735621934911</v>
      </c>
      <c r="P12" s="142"/>
      <c r="Q12" s="143">
        <v>34411.5</v>
      </c>
      <c r="R12" s="48">
        <f t="shared" si="2"/>
        <v>219.1675689446532</v>
      </c>
      <c r="S12" s="142"/>
      <c r="T12" s="144">
        <v>5.4559275967097795E-2</v>
      </c>
      <c r="U12" s="144">
        <v>0</v>
      </c>
      <c r="V12" s="144">
        <v>0.11954394431934913</v>
      </c>
      <c r="W12" s="144">
        <v>0.8146727839556932</v>
      </c>
      <c r="X12" s="144">
        <v>1.1223995757859871E-2</v>
      </c>
      <c r="Y12" s="144">
        <v>0</v>
      </c>
      <c r="Z12" s="145">
        <f t="shared" si="3"/>
        <v>0.31213126865770097</v>
      </c>
      <c r="AA12" s="144">
        <v>0</v>
      </c>
      <c r="AB12" s="144">
        <v>4.2776397425279341E-4</v>
      </c>
      <c r="AC12" s="144">
        <v>0.99957223602574719</v>
      </c>
      <c r="AD12" s="146">
        <f t="shared" si="4"/>
        <v>0.68786873134229898</v>
      </c>
      <c r="AE12" s="49"/>
    </row>
    <row r="13" spans="1:31" s="29" customFormat="1" ht="20.100000000000001" customHeight="1" x14ac:dyDescent="0.25">
      <c r="A13" s="21"/>
      <c r="B13" s="150">
        <v>531</v>
      </c>
      <c r="C13" s="151">
        <v>7</v>
      </c>
      <c r="D13" s="153" t="s">
        <v>35</v>
      </c>
      <c r="E13" s="47">
        <v>15543</v>
      </c>
      <c r="F13" s="47">
        <v>550</v>
      </c>
      <c r="G13" s="47">
        <v>0</v>
      </c>
      <c r="H13" s="47">
        <v>33710</v>
      </c>
      <c r="I13" s="47">
        <v>33710</v>
      </c>
      <c r="J13" s="142"/>
      <c r="K13" s="143">
        <v>16506.078896457766</v>
      </c>
      <c r="L13" s="48">
        <f t="shared" si="0"/>
        <v>489.64932947071389</v>
      </c>
      <c r="M13" s="142"/>
      <c r="N13" s="143">
        <v>5406.7791171662129</v>
      </c>
      <c r="O13" s="48">
        <f t="shared" si="1"/>
        <v>160.39095571540233</v>
      </c>
      <c r="P13" s="142">
        <v>6</v>
      </c>
      <c r="Q13" s="143">
        <v>11099.299779291554</v>
      </c>
      <c r="R13" s="48">
        <f t="shared" si="2"/>
        <v>329.2583737553116</v>
      </c>
      <c r="S13" s="142"/>
      <c r="T13" s="144">
        <v>3.4353169599676485E-2</v>
      </c>
      <c r="U13" s="144">
        <v>0</v>
      </c>
      <c r="V13" s="144">
        <v>4.3624863322255264E-2</v>
      </c>
      <c r="W13" s="144">
        <v>0.68264470162056146</v>
      </c>
      <c r="X13" s="144">
        <v>0.23409685740285627</v>
      </c>
      <c r="Y13" s="144">
        <v>5.2804080546503913E-3</v>
      </c>
      <c r="Z13" s="145">
        <f t="shared" si="3"/>
        <v>0.32756290279979927</v>
      </c>
      <c r="AA13" s="144">
        <v>0</v>
      </c>
      <c r="AB13" s="144">
        <v>7.7662556840591942E-4</v>
      </c>
      <c r="AC13" s="144">
        <v>0.99922337443159404</v>
      </c>
      <c r="AD13" s="146">
        <f t="shared" si="4"/>
        <v>0.67243709720020084</v>
      </c>
      <c r="AE13" s="49"/>
    </row>
    <row r="14" spans="1:31" s="29" customFormat="1" ht="20.100000000000001" customHeight="1" x14ac:dyDescent="0.25">
      <c r="A14" s="21"/>
      <c r="B14" s="150">
        <v>179</v>
      </c>
      <c r="C14" s="151">
        <v>3</v>
      </c>
      <c r="D14" s="153" t="s">
        <v>36</v>
      </c>
      <c r="E14" s="47">
        <v>29651</v>
      </c>
      <c r="F14" s="47">
        <v>14744</v>
      </c>
      <c r="G14" s="47">
        <v>0</v>
      </c>
      <c r="H14" s="47">
        <v>110100</v>
      </c>
      <c r="I14" s="47">
        <v>110100</v>
      </c>
      <c r="J14" s="142"/>
      <c r="K14" s="143">
        <v>46688.5</v>
      </c>
      <c r="L14" s="48">
        <f t="shared" si="0"/>
        <v>424.05540417801996</v>
      </c>
      <c r="M14" s="142"/>
      <c r="N14" s="143">
        <v>15306.48</v>
      </c>
      <c r="O14" s="48">
        <f t="shared" si="1"/>
        <v>139.02343324250683</v>
      </c>
      <c r="P14" s="142"/>
      <c r="Q14" s="143">
        <v>31382.02</v>
      </c>
      <c r="R14" s="48">
        <f t="shared" si="2"/>
        <v>285.03197093551319</v>
      </c>
      <c r="S14" s="142"/>
      <c r="T14" s="144">
        <v>3.9633540827152945E-2</v>
      </c>
      <c r="U14" s="144">
        <v>0</v>
      </c>
      <c r="V14" s="144">
        <v>0.12385800001045309</v>
      </c>
      <c r="W14" s="144">
        <v>0.44082702228075954</v>
      </c>
      <c r="X14" s="144">
        <v>0.38921881451515961</v>
      </c>
      <c r="Y14" s="144">
        <v>6.4626223664748525E-3</v>
      </c>
      <c r="Z14" s="145">
        <f t="shared" si="3"/>
        <v>0.32784261649014212</v>
      </c>
      <c r="AA14" s="144">
        <v>0</v>
      </c>
      <c r="AB14" s="144">
        <v>8.9892237657104293E-4</v>
      </c>
      <c r="AC14" s="144">
        <v>0.99910107762342903</v>
      </c>
      <c r="AD14" s="146">
        <f t="shared" si="4"/>
        <v>0.67215738350985788</v>
      </c>
      <c r="AE14" s="49"/>
    </row>
    <row r="15" spans="1:31" s="29" customFormat="1" ht="20.100000000000001" customHeight="1" x14ac:dyDescent="0.25">
      <c r="A15" s="21"/>
      <c r="B15" s="150">
        <v>190</v>
      </c>
      <c r="C15" s="151">
        <v>4</v>
      </c>
      <c r="D15" s="153" t="s">
        <v>37</v>
      </c>
      <c r="E15" s="47">
        <v>33593</v>
      </c>
      <c r="F15" s="47">
        <v>1698</v>
      </c>
      <c r="G15" s="47">
        <v>5890</v>
      </c>
      <c r="H15" s="47">
        <v>62492</v>
      </c>
      <c r="I15" s="47">
        <v>64946</v>
      </c>
      <c r="J15" s="142"/>
      <c r="K15" s="143">
        <v>30373.037793485793</v>
      </c>
      <c r="L15" s="48">
        <f t="shared" si="0"/>
        <v>467.66602706072422</v>
      </c>
      <c r="M15" s="142"/>
      <c r="N15" s="143">
        <v>7923.7842347886344</v>
      </c>
      <c r="O15" s="48">
        <f t="shared" si="1"/>
        <v>122.0057314505687</v>
      </c>
      <c r="P15" s="142">
        <v>6</v>
      </c>
      <c r="Q15" s="143">
        <v>22449.253558697157</v>
      </c>
      <c r="R15" s="48">
        <f t="shared" si="2"/>
        <v>345.66029561015546</v>
      </c>
      <c r="S15" s="142"/>
      <c r="T15" s="144">
        <v>4.3455246861499749E-2</v>
      </c>
      <c r="U15" s="144">
        <v>0</v>
      </c>
      <c r="V15" s="144">
        <v>4.2169245161041806E-2</v>
      </c>
      <c r="W15" s="144">
        <v>0.65441259897291426</v>
      </c>
      <c r="X15" s="144">
        <v>0.25996290900454422</v>
      </c>
      <c r="Y15" s="144">
        <v>0</v>
      </c>
      <c r="Z15" s="145">
        <f t="shared" si="3"/>
        <v>0.26088217743198788</v>
      </c>
      <c r="AA15" s="144">
        <v>0</v>
      </c>
      <c r="AB15" s="144">
        <v>5.3542982926233123E-3</v>
      </c>
      <c r="AC15" s="144">
        <v>0.99464570170737665</v>
      </c>
      <c r="AD15" s="146">
        <f t="shared" si="4"/>
        <v>0.73911782256801206</v>
      </c>
      <c r="AE15" s="49"/>
    </row>
    <row r="16" spans="1:31" s="29" customFormat="1" ht="20.100000000000001" customHeight="1" x14ac:dyDescent="0.25">
      <c r="A16" s="21"/>
      <c r="B16" s="152">
        <v>508</v>
      </c>
      <c r="C16" s="151">
        <v>9</v>
      </c>
      <c r="D16" s="154" t="s">
        <v>38</v>
      </c>
      <c r="E16" s="47">
        <v>713</v>
      </c>
      <c r="F16" s="47">
        <v>0</v>
      </c>
      <c r="G16" s="47">
        <v>294</v>
      </c>
      <c r="H16" s="47">
        <v>953</v>
      </c>
      <c r="I16" s="47">
        <v>1076</v>
      </c>
      <c r="J16" s="147"/>
      <c r="K16" s="143">
        <v>390.15</v>
      </c>
      <c r="L16" s="54">
        <f t="shared" si="0"/>
        <v>362.59293680297395</v>
      </c>
      <c r="M16" s="147"/>
      <c r="N16" s="143">
        <v>58.84</v>
      </c>
      <c r="O16" s="54">
        <f t="shared" si="1"/>
        <v>54.684014869888479</v>
      </c>
      <c r="P16" s="147"/>
      <c r="Q16" s="143">
        <v>331.31</v>
      </c>
      <c r="R16" s="54">
        <f t="shared" si="2"/>
        <v>307.90892193308548</v>
      </c>
      <c r="S16" s="147">
        <v>3</v>
      </c>
      <c r="T16" s="144">
        <v>8.9225016995241324E-2</v>
      </c>
      <c r="U16" s="144">
        <v>0</v>
      </c>
      <c r="V16" s="144">
        <v>0</v>
      </c>
      <c r="W16" s="144">
        <v>0.91077498300475868</v>
      </c>
      <c r="X16" s="144">
        <v>0</v>
      </c>
      <c r="Y16" s="144">
        <v>0</v>
      </c>
      <c r="Z16" s="148">
        <f t="shared" si="3"/>
        <v>0.15081378956811484</v>
      </c>
      <c r="AA16" s="144">
        <v>0</v>
      </c>
      <c r="AB16" s="144">
        <v>0</v>
      </c>
      <c r="AC16" s="144">
        <v>1</v>
      </c>
      <c r="AD16" s="146">
        <f t="shared" si="4"/>
        <v>0.84918621043188525</v>
      </c>
      <c r="AE16" s="49"/>
    </row>
    <row r="17" spans="1:31" s="29" customFormat="1" ht="20.100000000000001" customHeight="1" x14ac:dyDescent="0.25">
      <c r="A17" s="21"/>
      <c r="B17" s="152">
        <v>629</v>
      </c>
      <c r="C17" s="151">
        <v>9</v>
      </c>
      <c r="D17" s="154" t="s">
        <v>39</v>
      </c>
      <c r="E17" s="47">
        <v>4214</v>
      </c>
      <c r="F17" s="47">
        <v>12</v>
      </c>
      <c r="G17" s="47">
        <v>2114</v>
      </c>
      <c r="H17" s="47">
        <v>3849</v>
      </c>
      <c r="I17" s="47">
        <v>4730</v>
      </c>
      <c r="J17" s="147"/>
      <c r="K17" s="143">
        <v>2122.08</v>
      </c>
      <c r="L17" s="54">
        <f t="shared" si="0"/>
        <v>448.64270613107823</v>
      </c>
      <c r="M17" s="147"/>
      <c r="N17" s="143">
        <v>251.98</v>
      </c>
      <c r="O17" s="54">
        <f t="shared" si="1"/>
        <v>53.272727272727273</v>
      </c>
      <c r="P17" s="147"/>
      <c r="Q17" s="143">
        <v>1870.1</v>
      </c>
      <c r="R17" s="54">
        <f t="shared" si="2"/>
        <v>395.36997885835098</v>
      </c>
      <c r="S17" s="147"/>
      <c r="T17" s="144">
        <v>8.4173347091038977E-2</v>
      </c>
      <c r="U17" s="144">
        <v>0</v>
      </c>
      <c r="V17" s="144">
        <v>0</v>
      </c>
      <c r="W17" s="144">
        <v>0.91582665290896115</v>
      </c>
      <c r="X17" s="144">
        <v>0</v>
      </c>
      <c r="Y17" s="144">
        <v>0</v>
      </c>
      <c r="Z17" s="148">
        <f t="shared" si="3"/>
        <v>0.11874198899193245</v>
      </c>
      <c r="AA17" s="144">
        <v>0</v>
      </c>
      <c r="AB17" s="144">
        <v>0</v>
      </c>
      <c r="AC17" s="144">
        <v>1</v>
      </c>
      <c r="AD17" s="146">
        <f t="shared" si="4"/>
        <v>0.88125801100806755</v>
      </c>
      <c r="AE17" s="49"/>
    </row>
    <row r="18" spans="1:31" s="29" customFormat="1" ht="20.100000000000001" customHeight="1" x14ac:dyDescent="0.25">
      <c r="A18" s="21"/>
      <c r="B18" s="152">
        <v>981</v>
      </c>
      <c r="C18" s="151">
        <v>7</v>
      </c>
      <c r="D18" s="154" t="s">
        <v>40</v>
      </c>
      <c r="E18" s="47">
        <v>436</v>
      </c>
      <c r="F18" s="47">
        <v>2</v>
      </c>
      <c r="G18" s="47">
        <v>0</v>
      </c>
      <c r="H18" s="47">
        <v>750</v>
      </c>
      <c r="I18" s="47">
        <v>750</v>
      </c>
      <c r="J18" s="147"/>
      <c r="K18" s="143">
        <v>601.60999930437538</v>
      </c>
      <c r="L18" s="54">
        <f t="shared" si="0"/>
        <v>802.14666573916713</v>
      </c>
      <c r="M18" s="147"/>
      <c r="N18" s="143">
        <v>260.75199944350032</v>
      </c>
      <c r="O18" s="54">
        <f t="shared" si="1"/>
        <v>347.66933259133378</v>
      </c>
      <c r="P18" s="147">
        <v>6</v>
      </c>
      <c r="Q18" s="143">
        <v>340.85799986087505</v>
      </c>
      <c r="R18" s="54">
        <f t="shared" si="2"/>
        <v>454.47733314783346</v>
      </c>
      <c r="S18" s="147"/>
      <c r="T18" s="144">
        <v>1.5838804721782725E-2</v>
      </c>
      <c r="U18" s="144">
        <v>0</v>
      </c>
      <c r="V18" s="144">
        <v>1.3806222033515211E-2</v>
      </c>
      <c r="W18" s="144">
        <v>0.8905089891508724</v>
      </c>
      <c r="X18" s="144">
        <v>7.9845984093829633E-2</v>
      </c>
      <c r="Y18" s="144">
        <v>0</v>
      </c>
      <c r="Z18" s="148">
        <f t="shared" si="3"/>
        <v>0.43342364612456658</v>
      </c>
      <c r="AA18" s="144">
        <v>0</v>
      </c>
      <c r="AB18" s="144">
        <v>0</v>
      </c>
      <c r="AC18" s="144">
        <v>1</v>
      </c>
      <c r="AD18" s="146">
        <f t="shared" si="4"/>
        <v>0.56657635387543348</v>
      </c>
      <c r="AE18" s="49"/>
    </row>
    <row r="19" spans="1:31" s="29" customFormat="1" ht="20.100000000000001" customHeight="1" x14ac:dyDescent="0.25">
      <c r="A19" s="21"/>
      <c r="B19" s="152">
        <v>214</v>
      </c>
      <c r="C19" s="151">
        <v>5</v>
      </c>
      <c r="D19" s="154" t="s">
        <v>41</v>
      </c>
      <c r="E19" s="47">
        <v>18477</v>
      </c>
      <c r="F19" s="47">
        <v>4184</v>
      </c>
      <c r="G19" s="47">
        <v>0</v>
      </c>
      <c r="H19" s="47">
        <v>47845</v>
      </c>
      <c r="I19" s="47">
        <v>47845</v>
      </c>
      <c r="J19" s="147"/>
      <c r="K19" s="143">
        <v>22852.76</v>
      </c>
      <c r="L19" s="54">
        <f t="shared" si="0"/>
        <v>477.64155084125821</v>
      </c>
      <c r="M19" s="147"/>
      <c r="N19" s="143">
        <v>7288.22</v>
      </c>
      <c r="O19" s="54">
        <f t="shared" si="1"/>
        <v>152.3298150276936</v>
      </c>
      <c r="P19" s="147"/>
      <c r="Q19" s="143">
        <v>15564.54</v>
      </c>
      <c r="R19" s="54">
        <f t="shared" si="2"/>
        <v>325.31173581356461</v>
      </c>
      <c r="S19" s="147"/>
      <c r="T19" s="144">
        <v>3.6172069449056148E-2</v>
      </c>
      <c r="U19" s="144">
        <v>1.5456448899731348E-2</v>
      </c>
      <c r="V19" s="144">
        <v>0.12279129883565533</v>
      </c>
      <c r="W19" s="144">
        <v>0.5995538005164498</v>
      </c>
      <c r="X19" s="144">
        <v>0.2161172412468339</v>
      </c>
      <c r="Y19" s="144">
        <v>9.9091410522733937E-3</v>
      </c>
      <c r="Z19" s="148">
        <f t="shared" si="3"/>
        <v>0.31892077805919289</v>
      </c>
      <c r="AA19" s="144">
        <v>0</v>
      </c>
      <c r="AB19" s="144">
        <v>0</v>
      </c>
      <c r="AC19" s="144">
        <v>1</v>
      </c>
      <c r="AD19" s="146">
        <f t="shared" si="4"/>
        <v>0.68107922194080728</v>
      </c>
      <c r="AE19" s="49"/>
    </row>
    <row r="20" spans="1:31" s="29" customFormat="1" ht="20.100000000000001" customHeight="1" x14ac:dyDescent="0.25">
      <c r="A20" s="21"/>
      <c r="B20" s="152">
        <v>983</v>
      </c>
      <c r="C20" s="151">
        <v>7</v>
      </c>
      <c r="D20" s="154" t="s">
        <v>42</v>
      </c>
      <c r="E20" s="47">
        <v>620</v>
      </c>
      <c r="F20" s="47">
        <v>0</v>
      </c>
      <c r="G20" s="47">
        <v>200</v>
      </c>
      <c r="H20" s="47">
        <v>1609</v>
      </c>
      <c r="I20" s="47">
        <v>1692</v>
      </c>
      <c r="J20" s="147"/>
      <c r="K20" s="143">
        <v>532.53</v>
      </c>
      <c r="L20" s="54">
        <f t="shared" si="0"/>
        <v>314.7340425531915</v>
      </c>
      <c r="M20" s="147"/>
      <c r="N20" s="143">
        <v>124.82</v>
      </c>
      <c r="O20" s="54">
        <f t="shared" si="1"/>
        <v>73.770685579196211</v>
      </c>
      <c r="P20" s="147"/>
      <c r="Q20" s="143">
        <v>407.71</v>
      </c>
      <c r="R20" s="54">
        <f t="shared" si="2"/>
        <v>240.96335697399527</v>
      </c>
      <c r="S20" s="147">
        <v>3</v>
      </c>
      <c r="T20" s="144">
        <v>7.1062329754846984E-2</v>
      </c>
      <c r="U20" s="144">
        <v>0</v>
      </c>
      <c r="V20" s="144">
        <v>0</v>
      </c>
      <c r="W20" s="144">
        <v>0.92893767024515306</v>
      </c>
      <c r="X20" s="144">
        <v>0</v>
      </c>
      <c r="Y20" s="144">
        <v>0</v>
      </c>
      <c r="Z20" s="148">
        <f t="shared" si="3"/>
        <v>0.23439055076709292</v>
      </c>
      <c r="AA20" s="144">
        <v>0</v>
      </c>
      <c r="AB20" s="144">
        <v>0</v>
      </c>
      <c r="AC20" s="144">
        <v>1</v>
      </c>
      <c r="AD20" s="146">
        <f t="shared" si="4"/>
        <v>0.76560944923290708</v>
      </c>
      <c r="AE20" s="49"/>
    </row>
    <row r="21" spans="1:31" s="29" customFormat="1" ht="20.100000000000001" customHeight="1" x14ac:dyDescent="0.25">
      <c r="A21" s="21"/>
      <c r="B21" s="152">
        <v>958</v>
      </c>
      <c r="C21" s="151">
        <v>7</v>
      </c>
      <c r="D21" s="154" t="s">
        <v>43</v>
      </c>
      <c r="E21" s="47">
        <v>1957</v>
      </c>
      <c r="F21" s="47">
        <v>215</v>
      </c>
      <c r="G21" s="47">
        <v>8</v>
      </c>
      <c r="H21" s="47">
        <v>4109</v>
      </c>
      <c r="I21" s="47">
        <v>4112</v>
      </c>
      <c r="J21" s="147"/>
      <c r="K21" s="143">
        <v>1923.15</v>
      </c>
      <c r="L21" s="54">
        <f t="shared" si="0"/>
        <v>467.6921206225681</v>
      </c>
      <c r="M21" s="147"/>
      <c r="N21" s="143">
        <v>980.54</v>
      </c>
      <c r="O21" s="54">
        <f t="shared" si="1"/>
        <v>238.45817120622567</v>
      </c>
      <c r="P21" s="147"/>
      <c r="Q21" s="143">
        <v>942.61</v>
      </c>
      <c r="R21" s="54">
        <f t="shared" si="2"/>
        <v>229.23394941634243</v>
      </c>
      <c r="S21" s="147"/>
      <c r="T21" s="144">
        <v>2.3089318130825872E-2</v>
      </c>
      <c r="U21" s="144">
        <v>0</v>
      </c>
      <c r="V21" s="144">
        <v>3.9498643604544435E-2</v>
      </c>
      <c r="W21" s="144">
        <v>0.61681318457176659</v>
      </c>
      <c r="X21" s="144">
        <v>0.32059885369286312</v>
      </c>
      <c r="Y21" s="144">
        <v>0</v>
      </c>
      <c r="Z21" s="148">
        <f t="shared" si="3"/>
        <v>0.50986142526583988</v>
      </c>
      <c r="AA21" s="144">
        <v>0</v>
      </c>
      <c r="AB21" s="144">
        <v>1.2889742311242189E-2</v>
      </c>
      <c r="AC21" s="144">
        <v>0.98711025768875782</v>
      </c>
      <c r="AD21" s="146">
        <f t="shared" si="4"/>
        <v>0.49013857473416006</v>
      </c>
      <c r="AE21" s="49"/>
    </row>
    <row r="22" spans="1:31" s="29" customFormat="1" ht="20.100000000000001" customHeight="1" x14ac:dyDescent="0.25">
      <c r="A22" s="21"/>
      <c r="B22" s="152">
        <v>6</v>
      </c>
      <c r="C22" s="151">
        <v>2</v>
      </c>
      <c r="D22" s="154" t="s">
        <v>44</v>
      </c>
      <c r="E22" s="47">
        <v>219715</v>
      </c>
      <c r="F22" s="47">
        <v>25974</v>
      </c>
      <c r="G22" s="47">
        <v>0</v>
      </c>
      <c r="H22" s="47">
        <v>751500</v>
      </c>
      <c r="I22" s="47">
        <v>751500</v>
      </c>
      <c r="J22" s="147"/>
      <c r="K22" s="143">
        <v>258515.58</v>
      </c>
      <c r="L22" s="54">
        <f t="shared" si="0"/>
        <v>343.99944111776449</v>
      </c>
      <c r="M22" s="147"/>
      <c r="N22" s="143">
        <v>159037.99</v>
      </c>
      <c r="O22" s="54">
        <f t="shared" si="1"/>
        <v>211.62739853626081</v>
      </c>
      <c r="P22" s="147"/>
      <c r="Q22" s="143">
        <v>99477.59</v>
      </c>
      <c r="R22" s="54">
        <f t="shared" si="2"/>
        <v>132.37204258150365</v>
      </c>
      <c r="S22" s="147"/>
      <c r="T22" s="144">
        <v>2.6036357728112639E-2</v>
      </c>
      <c r="U22" s="144">
        <v>4.7158543691353243E-2</v>
      </c>
      <c r="V22" s="144">
        <v>8.8740369518000073E-2</v>
      </c>
      <c r="W22" s="144">
        <v>0.48882263916942109</v>
      </c>
      <c r="X22" s="144">
        <v>0.34196150240580886</v>
      </c>
      <c r="Y22" s="144">
        <v>7.2805874873041352E-3</v>
      </c>
      <c r="Z22" s="148">
        <f t="shared" si="3"/>
        <v>0.61519692546190063</v>
      </c>
      <c r="AA22" s="144">
        <v>0.64717078489738245</v>
      </c>
      <c r="AB22" s="144">
        <v>0</v>
      </c>
      <c r="AC22" s="144">
        <v>0.35282921510261755</v>
      </c>
      <c r="AD22" s="146">
        <f t="shared" si="4"/>
        <v>0.38480307453809942</v>
      </c>
      <c r="AE22" s="49"/>
    </row>
    <row r="23" spans="1:31" s="29" customFormat="1" ht="20.100000000000001" customHeight="1" x14ac:dyDescent="0.25">
      <c r="A23" s="21"/>
      <c r="B23" s="152">
        <v>426</v>
      </c>
      <c r="C23" s="151">
        <v>6</v>
      </c>
      <c r="D23" s="154" t="s">
        <v>45</v>
      </c>
      <c r="E23" s="47">
        <v>4392</v>
      </c>
      <c r="F23" s="47">
        <v>1510</v>
      </c>
      <c r="G23" s="47">
        <v>185</v>
      </c>
      <c r="H23" s="47">
        <v>11372</v>
      </c>
      <c r="I23" s="47">
        <v>11449</v>
      </c>
      <c r="J23" s="147"/>
      <c r="K23" s="143">
        <v>2868.19</v>
      </c>
      <c r="L23" s="54">
        <f t="shared" si="0"/>
        <v>250.51882260459428</v>
      </c>
      <c r="M23" s="147"/>
      <c r="N23" s="143">
        <v>587.29</v>
      </c>
      <c r="O23" s="54">
        <f t="shared" si="1"/>
        <v>51.296183072757444</v>
      </c>
      <c r="P23" s="147"/>
      <c r="Q23" s="143">
        <v>2280.9</v>
      </c>
      <c r="R23" s="54">
        <f t="shared" si="2"/>
        <v>199.22263953183685</v>
      </c>
      <c r="S23" s="147"/>
      <c r="T23" s="144">
        <v>0.10669345638440975</v>
      </c>
      <c r="U23" s="144">
        <v>0</v>
      </c>
      <c r="V23" s="144">
        <v>0.13621890377837184</v>
      </c>
      <c r="W23" s="144">
        <v>0.7570876398372185</v>
      </c>
      <c r="X23" s="144">
        <v>0</v>
      </c>
      <c r="Y23" s="144">
        <v>0</v>
      </c>
      <c r="Z23" s="148">
        <f t="shared" si="3"/>
        <v>0.20475979624780782</v>
      </c>
      <c r="AA23" s="144">
        <v>0</v>
      </c>
      <c r="AB23" s="144">
        <v>0</v>
      </c>
      <c r="AC23" s="144">
        <v>1</v>
      </c>
      <c r="AD23" s="146">
        <f t="shared" si="4"/>
        <v>0.79524020375219218</v>
      </c>
      <c r="AE23" s="49"/>
    </row>
    <row r="24" spans="1:31" s="29" customFormat="1" ht="20.100000000000001" customHeight="1" x14ac:dyDescent="0.25">
      <c r="A24" s="21"/>
      <c r="B24" s="152">
        <v>623</v>
      </c>
      <c r="C24" s="151">
        <v>6</v>
      </c>
      <c r="D24" s="154" t="s">
        <v>46</v>
      </c>
      <c r="E24" s="47">
        <v>2450</v>
      </c>
      <c r="F24" s="47">
        <v>213</v>
      </c>
      <c r="G24" s="47">
        <v>0</v>
      </c>
      <c r="H24" s="47">
        <v>5185</v>
      </c>
      <c r="I24" s="47">
        <v>5185</v>
      </c>
      <c r="J24" s="147"/>
      <c r="K24" s="143">
        <v>2267.29</v>
      </c>
      <c r="L24" s="54">
        <f t="shared" si="0"/>
        <v>437.27868852459017</v>
      </c>
      <c r="M24" s="147"/>
      <c r="N24" s="143">
        <v>816.23</v>
      </c>
      <c r="O24" s="54">
        <f t="shared" si="1"/>
        <v>157.42140790742528</v>
      </c>
      <c r="P24" s="147"/>
      <c r="Q24" s="143">
        <v>1451.0600000000002</v>
      </c>
      <c r="R24" s="54">
        <f t="shared" si="2"/>
        <v>279.85728061716492</v>
      </c>
      <c r="S24" s="147">
        <v>3</v>
      </c>
      <c r="T24" s="144">
        <v>3.5002389032503092E-2</v>
      </c>
      <c r="U24" s="144">
        <v>0</v>
      </c>
      <c r="V24" s="144">
        <v>0.46175710277740339</v>
      </c>
      <c r="W24" s="144">
        <v>0.34465775577962093</v>
      </c>
      <c r="X24" s="144">
        <v>0.13204611445303407</v>
      </c>
      <c r="Y24" s="144">
        <v>2.6536637957438467E-2</v>
      </c>
      <c r="Z24" s="148">
        <f t="shared" si="3"/>
        <v>0.3600024699090103</v>
      </c>
      <c r="AA24" s="144">
        <v>0</v>
      </c>
      <c r="AB24" s="144">
        <v>7.8563257205077652E-4</v>
      </c>
      <c r="AC24" s="144">
        <v>0.99921436742794911</v>
      </c>
      <c r="AD24" s="146">
        <f t="shared" si="4"/>
        <v>0.63999753009098981</v>
      </c>
      <c r="AE24" s="49"/>
    </row>
    <row r="25" spans="1:31" s="29" customFormat="1" ht="20.100000000000001" customHeight="1" x14ac:dyDescent="0.25">
      <c r="A25" s="21"/>
      <c r="B25" s="152">
        <v>18</v>
      </c>
      <c r="C25" s="151">
        <v>2</v>
      </c>
      <c r="D25" s="154" t="s">
        <v>47</v>
      </c>
      <c r="E25" s="47">
        <v>144109</v>
      </c>
      <c r="F25" s="47">
        <v>29963</v>
      </c>
      <c r="G25" s="47">
        <v>0</v>
      </c>
      <c r="H25" s="47">
        <v>422630</v>
      </c>
      <c r="I25" s="47">
        <v>422630</v>
      </c>
      <c r="J25" s="147"/>
      <c r="K25" s="143">
        <v>160775.32</v>
      </c>
      <c r="L25" s="54">
        <f t="shared" si="0"/>
        <v>380.41625062111069</v>
      </c>
      <c r="M25" s="147"/>
      <c r="N25" s="143">
        <v>51314.2</v>
      </c>
      <c r="O25" s="54">
        <f t="shared" si="1"/>
        <v>121.41636892790385</v>
      </c>
      <c r="P25" s="147"/>
      <c r="Q25" s="143">
        <v>109461.12000000001</v>
      </c>
      <c r="R25" s="54">
        <f t="shared" si="2"/>
        <v>258.99988169320687</v>
      </c>
      <c r="S25" s="147"/>
      <c r="T25" s="144">
        <v>4.538100564755955E-2</v>
      </c>
      <c r="U25" s="144">
        <v>0</v>
      </c>
      <c r="V25" s="144">
        <v>0.10460457339293996</v>
      </c>
      <c r="W25" s="144">
        <v>0.46746904365653175</v>
      </c>
      <c r="X25" s="144">
        <v>0.37044326911459208</v>
      </c>
      <c r="Y25" s="144">
        <v>1.2102108188376707E-2</v>
      </c>
      <c r="Z25" s="148">
        <f t="shared" si="3"/>
        <v>0.31916714580322397</v>
      </c>
      <c r="AA25" s="144">
        <v>0</v>
      </c>
      <c r="AB25" s="144">
        <v>1.4607926540492186E-4</v>
      </c>
      <c r="AC25" s="144">
        <v>0.999853920734595</v>
      </c>
      <c r="AD25" s="146">
        <f t="shared" si="4"/>
        <v>0.68083285419677597</v>
      </c>
      <c r="AE25" s="49"/>
    </row>
    <row r="26" spans="1:31" s="29" customFormat="1" ht="20.100000000000001" customHeight="1" x14ac:dyDescent="0.25">
      <c r="A26" s="21"/>
      <c r="B26" s="152">
        <v>775</v>
      </c>
      <c r="C26" s="151">
        <v>8</v>
      </c>
      <c r="D26" s="154" t="s">
        <v>48</v>
      </c>
      <c r="E26" s="47">
        <v>2098</v>
      </c>
      <c r="F26" s="47">
        <v>15</v>
      </c>
      <c r="G26" s="47">
        <v>857</v>
      </c>
      <c r="H26" s="47">
        <v>2828</v>
      </c>
      <c r="I26" s="47">
        <v>3185</v>
      </c>
      <c r="J26" s="147"/>
      <c r="K26" s="143">
        <v>1552.23</v>
      </c>
      <c r="L26" s="54">
        <f t="shared" si="0"/>
        <v>487.35635792778652</v>
      </c>
      <c r="M26" s="147"/>
      <c r="N26" s="143">
        <v>63.95</v>
      </c>
      <c r="O26" s="54">
        <f t="shared" si="1"/>
        <v>20.078492935635794</v>
      </c>
      <c r="P26" s="147"/>
      <c r="Q26" s="143">
        <v>1488.28</v>
      </c>
      <c r="R26" s="54">
        <f t="shared" si="2"/>
        <v>467.27786499215068</v>
      </c>
      <c r="S26" s="147">
        <v>3</v>
      </c>
      <c r="T26" s="144">
        <v>0.2436278342455043</v>
      </c>
      <c r="U26" s="144">
        <v>0</v>
      </c>
      <c r="V26" s="144">
        <v>0</v>
      </c>
      <c r="W26" s="144">
        <v>0.75637216575449562</v>
      </c>
      <c r="X26" s="144">
        <v>0</v>
      </c>
      <c r="Y26" s="144">
        <v>0</v>
      </c>
      <c r="Z26" s="148">
        <f t="shared" si="3"/>
        <v>4.1198791416220536E-2</v>
      </c>
      <c r="AA26" s="144">
        <v>0</v>
      </c>
      <c r="AB26" s="144">
        <v>0</v>
      </c>
      <c r="AC26" s="144">
        <v>1</v>
      </c>
      <c r="AD26" s="146">
        <f t="shared" si="4"/>
        <v>0.95880120858377949</v>
      </c>
      <c r="AE26" s="49"/>
    </row>
    <row r="27" spans="1:31" s="29" customFormat="1" ht="20.100000000000001" customHeight="1" x14ac:dyDescent="0.25">
      <c r="A27" s="21"/>
      <c r="B27" s="152">
        <v>272</v>
      </c>
      <c r="C27" s="151">
        <v>5</v>
      </c>
      <c r="D27" s="154" t="s">
        <v>49</v>
      </c>
      <c r="E27" s="47">
        <v>2282</v>
      </c>
      <c r="F27" s="47">
        <v>280</v>
      </c>
      <c r="G27" s="47">
        <v>205</v>
      </c>
      <c r="H27" s="47">
        <v>5383</v>
      </c>
      <c r="I27" s="47">
        <v>5468</v>
      </c>
      <c r="J27" s="147"/>
      <c r="K27" s="143">
        <v>1865.39</v>
      </c>
      <c r="L27" s="54">
        <f t="shared" si="0"/>
        <v>341.146671543526</v>
      </c>
      <c r="M27" s="147"/>
      <c r="N27" s="143">
        <v>414.67</v>
      </c>
      <c r="O27" s="54">
        <f t="shared" si="1"/>
        <v>75.835771762984635</v>
      </c>
      <c r="P27" s="147"/>
      <c r="Q27" s="143">
        <v>1450.72</v>
      </c>
      <c r="R27" s="54">
        <f t="shared" si="2"/>
        <v>265.31089978054132</v>
      </c>
      <c r="S27" s="147">
        <v>3</v>
      </c>
      <c r="T27" s="144">
        <v>7.1526756215786039E-2</v>
      </c>
      <c r="U27" s="144">
        <v>0</v>
      </c>
      <c r="V27" s="144">
        <v>0</v>
      </c>
      <c r="W27" s="144">
        <v>0.92847324378421392</v>
      </c>
      <c r="X27" s="144">
        <v>0</v>
      </c>
      <c r="Y27" s="144">
        <v>0</v>
      </c>
      <c r="Z27" s="148">
        <f t="shared" si="3"/>
        <v>0.22229667790649676</v>
      </c>
      <c r="AA27" s="144">
        <v>0</v>
      </c>
      <c r="AB27" s="144">
        <v>0</v>
      </c>
      <c r="AC27" s="144">
        <v>1</v>
      </c>
      <c r="AD27" s="146">
        <f t="shared" si="4"/>
        <v>0.77770332209350324</v>
      </c>
      <c r="AE27" s="49"/>
    </row>
    <row r="28" spans="1:31" s="29" customFormat="1" ht="20.100000000000001" customHeight="1" x14ac:dyDescent="0.25">
      <c r="A28" s="21"/>
      <c r="B28" s="152">
        <v>389</v>
      </c>
      <c r="C28" s="151">
        <v>7</v>
      </c>
      <c r="D28" s="154" t="s">
        <v>50</v>
      </c>
      <c r="E28" s="47">
        <v>7617</v>
      </c>
      <c r="F28" s="47">
        <v>0</v>
      </c>
      <c r="G28" s="47">
        <v>0</v>
      </c>
      <c r="H28" s="47">
        <v>15892</v>
      </c>
      <c r="I28" s="47">
        <v>15892</v>
      </c>
      <c r="J28" s="147"/>
      <c r="K28" s="143">
        <v>3428.46</v>
      </c>
      <c r="L28" s="54">
        <f t="shared" si="0"/>
        <v>215.73496098665996</v>
      </c>
      <c r="M28" s="147"/>
      <c r="N28" s="143">
        <v>679.72</v>
      </c>
      <c r="O28" s="54">
        <f t="shared" si="1"/>
        <v>42.771205638056884</v>
      </c>
      <c r="P28" s="147"/>
      <c r="Q28" s="143">
        <v>2748.74</v>
      </c>
      <c r="R28" s="54">
        <f t="shared" si="2"/>
        <v>172.96375534860306</v>
      </c>
      <c r="S28" s="147"/>
      <c r="T28" s="144">
        <v>0.12881774848467015</v>
      </c>
      <c r="U28" s="144">
        <v>0</v>
      </c>
      <c r="V28" s="144">
        <v>0.14233802153828046</v>
      </c>
      <c r="W28" s="144">
        <v>0.27749661625375155</v>
      </c>
      <c r="X28" s="144">
        <v>0.41721591243453182</v>
      </c>
      <c r="Y28" s="144">
        <v>3.4131701288765963E-2</v>
      </c>
      <c r="Z28" s="148">
        <f t="shared" si="3"/>
        <v>0.19825811005524346</v>
      </c>
      <c r="AA28" s="144">
        <v>0</v>
      </c>
      <c r="AB28" s="144">
        <v>1.0441147580345905E-3</v>
      </c>
      <c r="AC28" s="144">
        <v>0.99895588524196544</v>
      </c>
      <c r="AD28" s="146">
        <f t="shared" si="4"/>
        <v>0.80174188994475648</v>
      </c>
      <c r="AE28" s="49"/>
    </row>
    <row r="29" spans="1:31" s="29" customFormat="1" ht="20.100000000000001" customHeight="1" x14ac:dyDescent="0.25">
      <c r="A29" s="21"/>
      <c r="B29" s="152">
        <v>183</v>
      </c>
      <c r="C29" s="151">
        <v>4</v>
      </c>
      <c r="D29" s="154" t="s">
        <v>51</v>
      </c>
      <c r="E29" s="47">
        <v>61570</v>
      </c>
      <c r="F29" s="47">
        <v>15138</v>
      </c>
      <c r="G29" s="47">
        <v>1200</v>
      </c>
      <c r="H29" s="47">
        <v>166004</v>
      </c>
      <c r="I29" s="47">
        <v>166504</v>
      </c>
      <c r="J29" s="147"/>
      <c r="K29" s="143">
        <v>68420.679999999993</v>
      </c>
      <c r="L29" s="54">
        <f t="shared" si="0"/>
        <v>410.92514293950899</v>
      </c>
      <c r="M29" s="147"/>
      <c r="N29" s="143">
        <v>31967.18</v>
      </c>
      <c r="O29" s="54">
        <f t="shared" si="1"/>
        <v>191.990462691587</v>
      </c>
      <c r="P29" s="147"/>
      <c r="Q29" s="143">
        <v>36453.5</v>
      </c>
      <c r="R29" s="54">
        <f t="shared" si="2"/>
        <v>218.93468024792196</v>
      </c>
      <c r="S29" s="147"/>
      <c r="T29" s="144">
        <v>2.8613096306899764E-2</v>
      </c>
      <c r="U29" s="144">
        <v>2.1719150703940729E-3</v>
      </c>
      <c r="V29" s="144">
        <v>8.1854889921475715E-2</v>
      </c>
      <c r="W29" s="144">
        <v>0.53653246861312132</v>
      </c>
      <c r="X29" s="144">
        <v>0.34267614472092939</v>
      </c>
      <c r="Y29" s="144">
        <v>8.1514853671797137E-3</v>
      </c>
      <c r="Z29" s="148">
        <f t="shared" si="3"/>
        <v>0.46721517529495471</v>
      </c>
      <c r="AA29" s="144">
        <v>0</v>
      </c>
      <c r="AB29" s="144">
        <v>1.6456581672541731E-3</v>
      </c>
      <c r="AC29" s="144">
        <v>0.99835434183274585</v>
      </c>
      <c r="AD29" s="146">
        <f t="shared" si="4"/>
        <v>0.5327848247050454</v>
      </c>
      <c r="AE29" s="49"/>
    </row>
    <row r="30" spans="1:31" s="29" customFormat="1" ht="20.100000000000001" customHeight="1" x14ac:dyDescent="0.25">
      <c r="A30" s="21"/>
      <c r="B30" s="152">
        <v>36</v>
      </c>
      <c r="C30" s="151">
        <v>3</v>
      </c>
      <c r="D30" s="154" t="s">
        <v>52</v>
      </c>
      <c r="E30" s="47">
        <v>31619</v>
      </c>
      <c r="F30" s="47">
        <v>30045</v>
      </c>
      <c r="G30" s="47">
        <v>0</v>
      </c>
      <c r="H30" s="47">
        <v>147900</v>
      </c>
      <c r="I30" s="47">
        <v>147900</v>
      </c>
      <c r="J30" s="147"/>
      <c r="K30" s="143">
        <v>55746.74</v>
      </c>
      <c r="L30" s="54">
        <f t="shared" si="0"/>
        <v>376.92183908045979</v>
      </c>
      <c r="M30" s="147"/>
      <c r="N30" s="143">
        <v>28376.58</v>
      </c>
      <c r="O30" s="54">
        <f t="shared" si="1"/>
        <v>191.86328600405679</v>
      </c>
      <c r="P30" s="147"/>
      <c r="Q30" s="143">
        <v>27370.16</v>
      </c>
      <c r="R30" s="54">
        <f t="shared" si="2"/>
        <v>185.05855307640297</v>
      </c>
      <c r="S30" s="147"/>
      <c r="T30" s="144">
        <v>2.8718400878470905E-2</v>
      </c>
      <c r="U30" s="144">
        <v>0</v>
      </c>
      <c r="V30" s="144">
        <v>9.7655531427677328E-2</v>
      </c>
      <c r="W30" s="144">
        <v>0.29304165618266892</v>
      </c>
      <c r="X30" s="144">
        <v>0.57395922975918867</v>
      </c>
      <c r="Y30" s="144">
        <v>6.6251817519940737E-3</v>
      </c>
      <c r="Z30" s="148">
        <f t="shared" si="3"/>
        <v>0.50902671618107176</v>
      </c>
      <c r="AA30" s="144">
        <v>0</v>
      </c>
      <c r="AB30" s="144">
        <v>0</v>
      </c>
      <c r="AC30" s="144">
        <v>1</v>
      </c>
      <c r="AD30" s="146">
        <f t="shared" si="4"/>
        <v>0.49097328381892824</v>
      </c>
      <c r="AE30" s="49"/>
    </row>
    <row r="31" spans="1:31" s="29" customFormat="1" ht="20.100000000000001" customHeight="1" x14ac:dyDescent="0.25">
      <c r="A31" s="21"/>
      <c r="B31" s="152">
        <v>1</v>
      </c>
      <c r="C31" s="151">
        <v>1</v>
      </c>
      <c r="D31" s="154" t="s">
        <v>53</v>
      </c>
      <c r="E31" s="47">
        <v>186011</v>
      </c>
      <c r="F31" s="47">
        <v>54042</v>
      </c>
      <c r="G31" s="47">
        <v>0</v>
      </c>
      <c r="H31" s="47">
        <v>627990</v>
      </c>
      <c r="I31" s="47">
        <v>627990</v>
      </c>
      <c r="J31" s="147"/>
      <c r="K31" s="143">
        <v>204262.08</v>
      </c>
      <c r="L31" s="54">
        <f t="shared" si="0"/>
        <v>325.26326852338411</v>
      </c>
      <c r="M31" s="147"/>
      <c r="N31" s="143">
        <v>106420.79</v>
      </c>
      <c r="O31" s="54">
        <f t="shared" si="1"/>
        <v>169.46255513622827</v>
      </c>
      <c r="P31" s="147"/>
      <c r="Q31" s="143">
        <v>97841.29</v>
      </c>
      <c r="R31" s="54">
        <f t="shared" si="2"/>
        <v>155.80071338715584</v>
      </c>
      <c r="S31" s="147">
        <v>1</v>
      </c>
      <c r="T31" s="144">
        <v>3.2514511497236581E-2</v>
      </c>
      <c r="U31" s="144">
        <v>1.928006736277752E-3</v>
      </c>
      <c r="V31" s="144">
        <v>7.0960194901766846E-2</v>
      </c>
      <c r="W31" s="144">
        <v>0.37893554445517652</v>
      </c>
      <c r="X31" s="144">
        <v>0.51035150180711875</v>
      </c>
      <c r="Y31" s="144">
        <v>5.310240602423643E-3</v>
      </c>
      <c r="Z31" s="148">
        <f t="shared" si="3"/>
        <v>0.52100120590175136</v>
      </c>
      <c r="AA31" s="144">
        <v>0</v>
      </c>
      <c r="AB31" s="144">
        <v>1.5894107692161459E-3</v>
      </c>
      <c r="AC31" s="144">
        <v>0.99841058923078396</v>
      </c>
      <c r="AD31" s="146">
        <f t="shared" si="4"/>
        <v>0.47899879409824869</v>
      </c>
      <c r="AE31" s="49"/>
    </row>
    <row r="32" spans="1:31" s="29" customFormat="1" ht="20.100000000000001" customHeight="1" x14ac:dyDescent="0.25">
      <c r="A32" s="21"/>
      <c r="B32" s="152">
        <v>172</v>
      </c>
      <c r="C32" s="151">
        <v>1</v>
      </c>
      <c r="D32" s="154" t="s">
        <v>54</v>
      </c>
      <c r="E32" s="47">
        <v>185564</v>
      </c>
      <c r="F32" s="47">
        <v>52822</v>
      </c>
      <c r="G32" s="47">
        <v>0</v>
      </c>
      <c r="H32" s="47">
        <v>600301</v>
      </c>
      <c r="I32" s="47">
        <v>600301</v>
      </c>
      <c r="J32" s="147"/>
      <c r="K32" s="143">
        <v>232242.46</v>
      </c>
      <c r="L32" s="54">
        <f t="shared" si="0"/>
        <v>386.87668353042892</v>
      </c>
      <c r="M32" s="147"/>
      <c r="N32" s="143">
        <v>96857.72</v>
      </c>
      <c r="O32" s="54">
        <f t="shared" si="1"/>
        <v>161.34859012395449</v>
      </c>
      <c r="P32" s="147"/>
      <c r="Q32" s="143">
        <v>135384.74000000002</v>
      </c>
      <c r="R32" s="54">
        <f t="shared" si="2"/>
        <v>225.52809340647445</v>
      </c>
      <c r="S32" s="147">
        <v>1</v>
      </c>
      <c r="T32" s="144">
        <v>3.4149678518139805E-2</v>
      </c>
      <c r="U32" s="144">
        <v>6.5683974390477078E-4</v>
      </c>
      <c r="V32" s="144">
        <v>9.5105686980862233E-2</v>
      </c>
      <c r="W32" s="144">
        <v>0.38946219258516512</v>
      </c>
      <c r="X32" s="144">
        <v>0.47462628688761205</v>
      </c>
      <c r="Y32" s="144">
        <v>5.9993152843160055E-3</v>
      </c>
      <c r="Z32" s="148">
        <f t="shared" si="3"/>
        <v>0.41705431470197141</v>
      </c>
      <c r="AA32" s="144">
        <v>0</v>
      </c>
      <c r="AB32" s="144">
        <v>3.7908999197398463E-3</v>
      </c>
      <c r="AC32" s="144">
        <v>0.99620910008026009</v>
      </c>
      <c r="AD32" s="146">
        <f t="shared" si="4"/>
        <v>0.5829456852980287</v>
      </c>
      <c r="AE32" s="49"/>
    </row>
    <row r="33" spans="1:31" s="29" customFormat="1" ht="20.100000000000001" customHeight="1" x14ac:dyDescent="0.25">
      <c r="A33" s="21"/>
      <c r="B33" s="152">
        <v>324</v>
      </c>
      <c r="C33" s="151">
        <v>4</v>
      </c>
      <c r="D33" s="154" t="s">
        <v>55</v>
      </c>
      <c r="E33" s="47">
        <v>48484</v>
      </c>
      <c r="F33" s="47">
        <v>9286</v>
      </c>
      <c r="G33" s="47">
        <v>0</v>
      </c>
      <c r="H33" s="47">
        <v>134344</v>
      </c>
      <c r="I33" s="47">
        <v>134344</v>
      </c>
      <c r="J33" s="147"/>
      <c r="K33" s="143">
        <v>44853.07</v>
      </c>
      <c r="L33" s="54">
        <f t="shared" si="0"/>
        <v>333.86731078425532</v>
      </c>
      <c r="M33" s="147"/>
      <c r="N33" s="143">
        <v>25654.3</v>
      </c>
      <c r="O33" s="54">
        <f t="shared" si="1"/>
        <v>190.95977490621092</v>
      </c>
      <c r="P33" s="147"/>
      <c r="Q33" s="143">
        <v>19198.769999999997</v>
      </c>
      <c r="R33" s="54">
        <f t="shared" si="2"/>
        <v>142.9075358780444</v>
      </c>
      <c r="S33" s="147"/>
      <c r="T33" s="144">
        <v>2.8854422065696592E-2</v>
      </c>
      <c r="U33" s="144">
        <v>0</v>
      </c>
      <c r="V33" s="144">
        <v>0.1270512155856913</v>
      </c>
      <c r="W33" s="144">
        <v>0.31181907126680519</v>
      </c>
      <c r="X33" s="144">
        <v>0.52222746284248645</v>
      </c>
      <c r="Y33" s="144">
        <v>1.0047828239320503E-2</v>
      </c>
      <c r="Z33" s="148">
        <f t="shared" si="3"/>
        <v>0.57196307855850226</v>
      </c>
      <c r="AA33" s="144">
        <v>0</v>
      </c>
      <c r="AB33" s="144">
        <v>1.0729854047941616E-3</v>
      </c>
      <c r="AC33" s="144">
        <v>0.99892701459520594</v>
      </c>
      <c r="AD33" s="146">
        <f t="shared" si="4"/>
        <v>0.42803692144149769</v>
      </c>
      <c r="AE33" s="49"/>
    </row>
    <row r="34" spans="1:31" s="29" customFormat="1" ht="20.100000000000001" customHeight="1" x14ac:dyDescent="0.25">
      <c r="A34" s="21"/>
      <c r="B34" s="152">
        <v>414</v>
      </c>
      <c r="C34" s="151">
        <v>6</v>
      </c>
      <c r="D34" s="154" t="s">
        <v>56</v>
      </c>
      <c r="E34" s="47">
        <v>2800</v>
      </c>
      <c r="F34" s="47">
        <v>975</v>
      </c>
      <c r="G34" s="47">
        <v>0</v>
      </c>
      <c r="H34" s="47">
        <v>8000</v>
      </c>
      <c r="I34" s="47">
        <v>8000</v>
      </c>
      <c r="J34" s="147"/>
      <c r="K34" s="143">
        <v>2998.0079276876663</v>
      </c>
      <c r="L34" s="54">
        <f t="shared" si="0"/>
        <v>374.75099096095829</v>
      </c>
      <c r="M34" s="147"/>
      <c r="N34" s="143">
        <v>572.51234215013324</v>
      </c>
      <c r="O34" s="54">
        <f t="shared" si="1"/>
        <v>71.564042768766654</v>
      </c>
      <c r="P34" s="147">
        <v>6</v>
      </c>
      <c r="Q34" s="143">
        <v>2425.4955855375333</v>
      </c>
      <c r="R34" s="54">
        <f t="shared" si="2"/>
        <v>303.18694819219166</v>
      </c>
      <c r="S34" s="147"/>
      <c r="T34" s="144">
        <v>7.6993973325453033E-2</v>
      </c>
      <c r="U34" s="144">
        <v>0</v>
      </c>
      <c r="V34" s="144">
        <v>4.5588536837439297E-2</v>
      </c>
      <c r="W34" s="144">
        <v>0.87741748983710766</v>
      </c>
      <c r="X34" s="144">
        <v>0</v>
      </c>
      <c r="Y34" s="144">
        <v>0</v>
      </c>
      <c r="Z34" s="148">
        <f t="shared" si="3"/>
        <v>0.19096425224989524</v>
      </c>
      <c r="AA34" s="144">
        <v>0</v>
      </c>
      <c r="AB34" s="144">
        <v>0</v>
      </c>
      <c r="AC34" s="144">
        <v>1</v>
      </c>
      <c r="AD34" s="146">
        <f t="shared" si="4"/>
        <v>0.80903574775010478</v>
      </c>
      <c r="AE34" s="49"/>
    </row>
    <row r="35" spans="1:31" s="29" customFormat="1" ht="20.100000000000001" customHeight="1" x14ac:dyDescent="0.25">
      <c r="A35" s="21"/>
      <c r="B35" s="152">
        <v>736</v>
      </c>
      <c r="C35" s="151">
        <v>7</v>
      </c>
      <c r="D35" s="154" t="s">
        <v>57</v>
      </c>
      <c r="E35" s="47">
        <v>1483</v>
      </c>
      <c r="F35" s="47">
        <v>23</v>
      </c>
      <c r="G35" s="47">
        <v>0</v>
      </c>
      <c r="H35" s="47">
        <v>2885</v>
      </c>
      <c r="I35" s="47">
        <v>2885</v>
      </c>
      <c r="J35" s="147"/>
      <c r="K35" s="143">
        <v>1224.9000000000001</v>
      </c>
      <c r="L35" s="54">
        <f t="shared" si="0"/>
        <v>424.57538994800694</v>
      </c>
      <c r="M35" s="147"/>
      <c r="N35" s="143">
        <v>384.56</v>
      </c>
      <c r="O35" s="54">
        <f t="shared" si="1"/>
        <v>133.29636048526862</v>
      </c>
      <c r="P35" s="147"/>
      <c r="Q35" s="143">
        <v>840.34</v>
      </c>
      <c r="R35" s="54">
        <f t="shared" si="2"/>
        <v>291.27902946273832</v>
      </c>
      <c r="S35" s="147"/>
      <c r="T35" s="144">
        <v>4.13459538173497E-2</v>
      </c>
      <c r="U35" s="144">
        <v>0</v>
      </c>
      <c r="V35" s="144">
        <v>2.2597254004576659E-2</v>
      </c>
      <c r="W35" s="144">
        <v>0.69843457457873925</v>
      </c>
      <c r="X35" s="144">
        <v>0.20217911379238609</v>
      </c>
      <c r="Y35" s="144">
        <v>3.5443103806948199E-2</v>
      </c>
      <c r="Z35" s="148">
        <f t="shared" si="3"/>
        <v>0.31395215935994775</v>
      </c>
      <c r="AA35" s="144">
        <v>0</v>
      </c>
      <c r="AB35" s="144">
        <v>0</v>
      </c>
      <c r="AC35" s="144">
        <v>1</v>
      </c>
      <c r="AD35" s="146">
        <f t="shared" si="4"/>
        <v>0.6860478406400522</v>
      </c>
      <c r="AE35" s="49"/>
    </row>
    <row r="36" spans="1:31" s="29" customFormat="1" ht="20.100000000000001" customHeight="1" x14ac:dyDescent="0.25">
      <c r="A36" s="21"/>
      <c r="B36" s="152">
        <v>204</v>
      </c>
      <c r="C36" s="151">
        <v>9</v>
      </c>
      <c r="D36" s="154" t="s">
        <v>58</v>
      </c>
      <c r="E36" s="47">
        <v>6048</v>
      </c>
      <c r="F36" s="47">
        <v>26</v>
      </c>
      <c r="G36" s="47">
        <v>1042</v>
      </c>
      <c r="H36" s="47">
        <v>9804</v>
      </c>
      <c r="I36" s="47">
        <v>10238</v>
      </c>
      <c r="J36" s="147"/>
      <c r="K36" s="143">
        <v>4546.8999999999996</v>
      </c>
      <c r="L36" s="54">
        <f t="shared" si="0"/>
        <v>444.11994530181676</v>
      </c>
      <c r="M36" s="147"/>
      <c r="N36" s="143">
        <v>1417.33</v>
      </c>
      <c r="O36" s="54">
        <f t="shared" si="1"/>
        <v>138.43817151787459</v>
      </c>
      <c r="P36" s="147"/>
      <c r="Q36" s="143">
        <v>3129.57</v>
      </c>
      <c r="R36" s="54">
        <f t="shared" si="2"/>
        <v>305.68177378394216</v>
      </c>
      <c r="S36" s="147">
        <v>3</v>
      </c>
      <c r="T36" s="144">
        <v>3.8113918424079081E-2</v>
      </c>
      <c r="U36" s="144">
        <v>0</v>
      </c>
      <c r="V36" s="144">
        <v>0.2870538265612102</v>
      </c>
      <c r="W36" s="144">
        <v>0.58277888706229319</v>
      </c>
      <c r="X36" s="144">
        <v>9.2053367952417572E-2</v>
      </c>
      <c r="Y36" s="144">
        <v>0</v>
      </c>
      <c r="Z36" s="148">
        <f t="shared" si="3"/>
        <v>0.31171347511491349</v>
      </c>
      <c r="AA36" s="144">
        <v>0</v>
      </c>
      <c r="AB36" s="144">
        <v>0</v>
      </c>
      <c r="AC36" s="144">
        <v>1</v>
      </c>
      <c r="AD36" s="146">
        <f t="shared" si="4"/>
        <v>0.68828652488508668</v>
      </c>
      <c r="AE36" s="49"/>
    </row>
    <row r="37" spans="1:31" s="29" customFormat="1" ht="20.100000000000001" customHeight="1" x14ac:dyDescent="0.25">
      <c r="A37" s="21"/>
      <c r="B37" s="152">
        <v>830</v>
      </c>
      <c r="C37" s="151">
        <v>9</v>
      </c>
      <c r="D37" s="154" t="s">
        <v>59</v>
      </c>
      <c r="E37" s="47">
        <v>609</v>
      </c>
      <c r="F37" s="47">
        <v>0</v>
      </c>
      <c r="G37" s="47">
        <v>395</v>
      </c>
      <c r="H37" s="47">
        <v>1470</v>
      </c>
      <c r="I37" s="47">
        <v>1635</v>
      </c>
      <c r="J37" s="147"/>
      <c r="K37" s="143">
        <v>278.31</v>
      </c>
      <c r="L37" s="54">
        <f t="shared" si="0"/>
        <v>170.22018348623854</v>
      </c>
      <c r="M37" s="147"/>
      <c r="N37" s="143">
        <v>37.729999999999997</v>
      </c>
      <c r="O37" s="54">
        <f t="shared" si="1"/>
        <v>23.076452599388379</v>
      </c>
      <c r="P37" s="147"/>
      <c r="Q37" s="143">
        <v>240.58</v>
      </c>
      <c r="R37" s="54">
        <f t="shared" si="2"/>
        <v>147.14373088685016</v>
      </c>
      <c r="S37" s="147">
        <v>2</v>
      </c>
      <c r="T37" s="144">
        <v>0.2146832759077657</v>
      </c>
      <c r="U37" s="144">
        <v>0</v>
      </c>
      <c r="V37" s="144">
        <v>0</v>
      </c>
      <c r="W37" s="144">
        <v>0.7853167240922343</v>
      </c>
      <c r="X37" s="144">
        <v>0</v>
      </c>
      <c r="Y37" s="144">
        <v>0</v>
      </c>
      <c r="Z37" s="148">
        <f t="shared" si="3"/>
        <v>0.13556825123064209</v>
      </c>
      <c r="AA37" s="144">
        <v>0</v>
      </c>
      <c r="AB37" s="144">
        <v>0</v>
      </c>
      <c r="AC37" s="144">
        <v>1</v>
      </c>
      <c r="AD37" s="146">
        <f t="shared" si="4"/>
        <v>0.86443174876935791</v>
      </c>
      <c r="AE37" s="49"/>
    </row>
    <row r="38" spans="1:31" s="29" customFormat="1" ht="20.100000000000001" customHeight="1" x14ac:dyDescent="0.25">
      <c r="A38" s="21"/>
      <c r="B38" s="152">
        <v>837</v>
      </c>
      <c r="C38" s="151">
        <v>8</v>
      </c>
      <c r="D38" s="154" t="s">
        <v>60</v>
      </c>
      <c r="E38" s="47">
        <v>2115</v>
      </c>
      <c r="F38" s="47">
        <v>0</v>
      </c>
      <c r="G38" s="47">
        <v>1443</v>
      </c>
      <c r="H38" s="47">
        <v>1753</v>
      </c>
      <c r="I38" s="47">
        <v>2354</v>
      </c>
      <c r="J38" s="147"/>
      <c r="K38" s="143">
        <v>1229.8699999999999</v>
      </c>
      <c r="L38" s="54">
        <f t="shared" si="0"/>
        <v>522.45964316057768</v>
      </c>
      <c r="M38" s="147"/>
      <c r="N38" s="143">
        <v>198.51</v>
      </c>
      <c r="O38" s="54">
        <f t="shared" si="1"/>
        <v>84.328802039082419</v>
      </c>
      <c r="P38" s="147"/>
      <c r="Q38" s="143">
        <v>1031.3599999999999</v>
      </c>
      <c r="R38" s="54">
        <f t="shared" si="2"/>
        <v>438.13084112149528</v>
      </c>
      <c r="S38" s="147">
        <v>3</v>
      </c>
      <c r="T38" s="144">
        <v>4.866253589239837E-2</v>
      </c>
      <c r="U38" s="144">
        <v>0</v>
      </c>
      <c r="V38" s="144">
        <v>0</v>
      </c>
      <c r="W38" s="144">
        <v>0.95133746410760167</v>
      </c>
      <c r="X38" s="144">
        <v>0</v>
      </c>
      <c r="Y38" s="144">
        <v>0</v>
      </c>
      <c r="Z38" s="148">
        <f t="shared" si="3"/>
        <v>0.16140730321090849</v>
      </c>
      <c r="AA38" s="144">
        <v>0</v>
      </c>
      <c r="AB38" s="144">
        <v>0</v>
      </c>
      <c r="AC38" s="144">
        <v>1</v>
      </c>
      <c r="AD38" s="146">
        <f t="shared" si="4"/>
        <v>0.83859269678909154</v>
      </c>
      <c r="AE38" s="49"/>
    </row>
    <row r="39" spans="1:31" s="29" customFormat="1" ht="20.100000000000001" customHeight="1" x14ac:dyDescent="0.25">
      <c r="A39" s="21"/>
      <c r="B39" s="152">
        <v>639</v>
      </c>
      <c r="C39" s="151">
        <v>8</v>
      </c>
      <c r="D39" s="154" t="s">
        <v>61</v>
      </c>
      <c r="E39" s="47">
        <v>82</v>
      </c>
      <c r="F39" s="47">
        <v>0</v>
      </c>
      <c r="G39" s="47">
        <v>400</v>
      </c>
      <c r="H39" s="47">
        <v>235</v>
      </c>
      <c r="I39" s="47">
        <v>402</v>
      </c>
      <c r="J39" s="147"/>
      <c r="K39" s="143">
        <v>182.76</v>
      </c>
      <c r="L39" s="54">
        <f t="shared" ref="L39:L70" si="5">K39*1000/I39</f>
        <v>454.62686567164178</v>
      </c>
      <c r="M39" s="147"/>
      <c r="N39" s="143">
        <v>10.23</v>
      </c>
      <c r="O39" s="54">
        <f t="shared" ref="O39:O70" si="6">N39*1000/I39</f>
        <v>25.447761194029852</v>
      </c>
      <c r="P39" s="147"/>
      <c r="Q39" s="143">
        <v>172.53</v>
      </c>
      <c r="R39" s="54">
        <f t="shared" ref="R39:R70" si="7">Q39*1000/I39</f>
        <v>429.17910447761193</v>
      </c>
      <c r="S39" s="147">
        <v>3</v>
      </c>
      <c r="T39" s="144">
        <v>0.12609970674486803</v>
      </c>
      <c r="U39" s="144">
        <v>0</v>
      </c>
      <c r="V39" s="144">
        <v>0</v>
      </c>
      <c r="W39" s="144">
        <v>0.87390029325513185</v>
      </c>
      <c r="X39" s="144">
        <v>0</v>
      </c>
      <c r="Y39" s="144">
        <v>0</v>
      </c>
      <c r="Z39" s="148">
        <f t="shared" ref="Z39:Z66" si="8">N39/K39</f>
        <v>5.5975049244911361E-2</v>
      </c>
      <c r="AA39" s="144">
        <v>0</v>
      </c>
      <c r="AB39" s="144">
        <v>0</v>
      </c>
      <c r="AC39" s="144">
        <v>1</v>
      </c>
      <c r="AD39" s="146">
        <f t="shared" ref="AD39:AD66" si="9">Q39/K39</f>
        <v>0.94402495075508874</v>
      </c>
      <c r="AE39" s="49"/>
    </row>
    <row r="40" spans="1:31" s="29" customFormat="1" ht="20.100000000000001" customHeight="1" x14ac:dyDescent="0.25">
      <c r="A40" s="21"/>
      <c r="B40" s="152">
        <v>89</v>
      </c>
      <c r="C40" s="151">
        <v>4</v>
      </c>
      <c r="D40" s="154" t="s">
        <v>62</v>
      </c>
      <c r="E40" s="47">
        <v>48167</v>
      </c>
      <c r="F40" s="47">
        <v>2746</v>
      </c>
      <c r="G40" s="47">
        <v>23374</v>
      </c>
      <c r="H40" s="47">
        <v>64717</v>
      </c>
      <c r="I40" s="47">
        <v>74456</v>
      </c>
      <c r="J40" s="147"/>
      <c r="K40" s="143">
        <v>34757.279999999999</v>
      </c>
      <c r="L40" s="54">
        <f t="shared" si="5"/>
        <v>466.81637477167726</v>
      </c>
      <c r="M40" s="147"/>
      <c r="N40" s="143">
        <v>12550.11</v>
      </c>
      <c r="O40" s="54">
        <f t="shared" si="6"/>
        <v>168.55740302997742</v>
      </c>
      <c r="P40" s="147"/>
      <c r="Q40" s="143">
        <v>22207.170000000002</v>
      </c>
      <c r="R40" s="54">
        <f t="shared" si="7"/>
        <v>298.25897174169984</v>
      </c>
      <c r="S40" s="147"/>
      <c r="T40" s="144">
        <v>2.841329677588483E-2</v>
      </c>
      <c r="U40" s="144">
        <v>0</v>
      </c>
      <c r="V40" s="144">
        <v>8.1819203178298827E-2</v>
      </c>
      <c r="W40" s="144">
        <v>0.62652199861196434</v>
      </c>
      <c r="X40" s="144">
        <v>0.24684325476031682</v>
      </c>
      <c r="Y40" s="144">
        <v>1.6402246673535133E-2</v>
      </c>
      <c r="Z40" s="148">
        <f t="shared" si="8"/>
        <v>0.36107859993647379</v>
      </c>
      <c r="AA40" s="144">
        <v>0</v>
      </c>
      <c r="AB40" s="144">
        <v>2.6126696918157511E-3</v>
      </c>
      <c r="AC40" s="144">
        <v>0.99738733030818427</v>
      </c>
      <c r="AD40" s="146">
        <f t="shared" si="9"/>
        <v>0.63892140006352638</v>
      </c>
      <c r="AE40" s="49"/>
    </row>
    <row r="41" spans="1:31" s="29" customFormat="1" ht="20.100000000000001" customHeight="1" x14ac:dyDescent="0.25">
      <c r="A41" s="21"/>
      <c r="B41" s="152">
        <v>866</v>
      </c>
      <c r="C41" s="151">
        <v>8</v>
      </c>
      <c r="D41" s="154" t="s">
        <v>63</v>
      </c>
      <c r="E41" s="47">
        <v>1333</v>
      </c>
      <c r="F41" s="47">
        <v>0</v>
      </c>
      <c r="G41" s="47">
        <v>508</v>
      </c>
      <c r="H41" s="47">
        <v>1769</v>
      </c>
      <c r="I41" s="47">
        <v>1981</v>
      </c>
      <c r="J41" s="147"/>
      <c r="K41" s="143">
        <v>1445.1372368436585</v>
      </c>
      <c r="L41" s="54">
        <f t="shared" si="5"/>
        <v>729.49885756873209</v>
      </c>
      <c r="M41" s="147"/>
      <c r="N41" s="143">
        <v>137.05578947492671</v>
      </c>
      <c r="O41" s="54">
        <f t="shared" si="6"/>
        <v>69.185153697590465</v>
      </c>
      <c r="P41" s="147">
        <v>6</v>
      </c>
      <c r="Q41" s="143">
        <v>1308.0814473687317</v>
      </c>
      <c r="R41" s="54">
        <f t="shared" si="7"/>
        <v>660.31370387114168</v>
      </c>
      <c r="S41" s="147">
        <v>2</v>
      </c>
      <c r="T41" s="144">
        <v>7.1138913849266378E-2</v>
      </c>
      <c r="U41" s="144">
        <v>0</v>
      </c>
      <c r="V41" s="144">
        <v>0</v>
      </c>
      <c r="W41" s="144">
        <v>0.92886108615073371</v>
      </c>
      <c r="X41" s="144">
        <v>0</v>
      </c>
      <c r="Y41" s="144">
        <v>0</v>
      </c>
      <c r="Z41" s="148">
        <f t="shared" si="8"/>
        <v>9.4839289986238196E-2</v>
      </c>
      <c r="AA41" s="144">
        <v>0</v>
      </c>
      <c r="AB41" s="144">
        <v>0</v>
      </c>
      <c r="AC41" s="144">
        <v>1</v>
      </c>
      <c r="AD41" s="146">
        <f t="shared" si="9"/>
        <v>0.90516071001376175</v>
      </c>
      <c r="AE41" s="49"/>
    </row>
    <row r="42" spans="1:31" s="29" customFormat="1" ht="20.100000000000001" customHeight="1" x14ac:dyDescent="0.25">
      <c r="A42" s="21"/>
      <c r="B42" s="152">
        <v>34</v>
      </c>
      <c r="C42" s="151">
        <v>4</v>
      </c>
      <c r="D42" s="154" t="s">
        <v>64</v>
      </c>
      <c r="E42" s="47">
        <v>26520</v>
      </c>
      <c r="F42" s="47">
        <v>4317</v>
      </c>
      <c r="G42" s="47">
        <v>1570</v>
      </c>
      <c r="H42" s="47">
        <v>66900</v>
      </c>
      <c r="I42" s="47">
        <v>67554</v>
      </c>
      <c r="J42" s="147"/>
      <c r="K42" s="143">
        <v>26474.91</v>
      </c>
      <c r="L42" s="54">
        <f t="shared" si="5"/>
        <v>391.9073629984901</v>
      </c>
      <c r="M42" s="147"/>
      <c r="N42" s="143">
        <v>8910.65</v>
      </c>
      <c r="O42" s="54">
        <f t="shared" si="6"/>
        <v>131.90410634455398</v>
      </c>
      <c r="P42" s="147"/>
      <c r="Q42" s="143">
        <v>17564.260000000002</v>
      </c>
      <c r="R42" s="54">
        <f t="shared" si="7"/>
        <v>260.00325665393615</v>
      </c>
      <c r="S42" s="147"/>
      <c r="T42" s="144">
        <v>4.1368474802623831E-2</v>
      </c>
      <c r="U42" s="144">
        <v>0</v>
      </c>
      <c r="V42" s="144">
        <v>0.16534820692093169</v>
      </c>
      <c r="W42" s="144">
        <v>0.53463888717433627</v>
      </c>
      <c r="X42" s="144">
        <v>0.25348768047224385</v>
      </c>
      <c r="Y42" s="144">
        <v>5.1567506298642639E-3</v>
      </c>
      <c r="Z42" s="148">
        <f t="shared" si="8"/>
        <v>0.33656960495805271</v>
      </c>
      <c r="AA42" s="144">
        <v>0</v>
      </c>
      <c r="AB42" s="144">
        <v>8.7165642048113608E-4</v>
      </c>
      <c r="AC42" s="144">
        <v>0.99912834357951874</v>
      </c>
      <c r="AD42" s="146">
        <f t="shared" si="9"/>
        <v>0.66343039504194734</v>
      </c>
      <c r="AE42" s="49"/>
    </row>
    <row r="43" spans="1:31" s="29" customFormat="1" ht="20.100000000000001" customHeight="1" x14ac:dyDescent="0.25">
      <c r="A43" s="21"/>
      <c r="B43" s="152">
        <v>143</v>
      </c>
      <c r="C43" s="151">
        <v>4</v>
      </c>
      <c r="D43" s="154" t="s">
        <v>65</v>
      </c>
      <c r="E43" s="47">
        <v>17287</v>
      </c>
      <c r="F43" s="47">
        <v>6180</v>
      </c>
      <c r="G43" s="47">
        <v>163</v>
      </c>
      <c r="H43" s="47">
        <v>52662</v>
      </c>
      <c r="I43" s="47">
        <v>52730</v>
      </c>
      <c r="J43" s="147"/>
      <c r="K43" s="143">
        <v>27032.81</v>
      </c>
      <c r="L43" s="54">
        <f t="shared" si="5"/>
        <v>512.66470699791387</v>
      </c>
      <c r="M43" s="147"/>
      <c r="N43" s="143">
        <v>9759.5499999999993</v>
      </c>
      <c r="O43" s="54">
        <f t="shared" si="6"/>
        <v>185.08534041342691</v>
      </c>
      <c r="P43" s="147"/>
      <c r="Q43" s="143">
        <v>17273.259999999998</v>
      </c>
      <c r="R43" s="54">
        <f t="shared" si="7"/>
        <v>327.57936658448699</v>
      </c>
      <c r="S43" s="147"/>
      <c r="T43" s="144">
        <v>2.9731903622605554E-2</v>
      </c>
      <c r="U43" s="144">
        <v>2.0492748128755938E-2</v>
      </c>
      <c r="V43" s="144">
        <v>0.10019724270073928</v>
      </c>
      <c r="W43" s="144">
        <v>0.6004651853825228</v>
      </c>
      <c r="X43" s="144">
        <v>0.22444170069316721</v>
      </c>
      <c r="Y43" s="144">
        <v>2.4671219472209273E-2</v>
      </c>
      <c r="Z43" s="148">
        <f t="shared" si="8"/>
        <v>0.36102610124511653</v>
      </c>
      <c r="AA43" s="144">
        <v>0</v>
      </c>
      <c r="AB43" s="144">
        <v>1.049020277585123E-3</v>
      </c>
      <c r="AC43" s="144">
        <v>0.99895097972241498</v>
      </c>
      <c r="AD43" s="146">
        <f t="shared" si="9"/>
        <v>0.63897389875488331</v>
      </c>
      <c r="AE43" s="49"/>
    </row>
    <row r="44" spans="1:31" s="29" customFormat="1" ht="20.100000000000001" customHeight="1" x14ac:dyDescent="0.25">
      <c r="A44" s="21"/>
      <c r="B44" s="152">
        <v>321</v>
      </c>
      <c r="C44" s="151">
        <v>7</v>
      </c>
      <c r="D44" s="154" t="s">
        <v>66</v>
      </c>
      <c r="E44" s="47">
        <v>5000</v>
      </c>
      <c r="F44" s="47">
        <v>1295</v>
      </c>
      <c r="G44" s="47">
        <v>3</v>
      </c>
      <c r="H44" s="47">
        <v>12640</v>
      </c>
      <c r="I44" s="47">
        <v>12641</v>
      </c>
      <c r="J44" s="147"/>
      <c r="K44" s="143">
        <v>3434.4</v>
      </c>
      <c r="L44" s="54">
        <f t="shared" si="5"/>
        <v>271.6873665058144</v>
      </c>
      <c r="M44" s="147"/>
      <c r="N44" s="143">
        <v>791.96</v>
      </c>
      <c r="O44" s="54">
        <f t="shared" si="6"/>
        <v>62.650106795348471</v>
      </c>
      <c r="P44" s="147"/>
      <c r="Q44" s="143">
        <v>2642.44</v>
      </c>
      <c r="R44" s="54">
        <f t="shared" si="7"/>
        <v>209.03725971046595</v>
      </c>
      <c r="S44" s="147"/>
      <c r="T44" s="144">
        <v>8.794636092731957E-2</v>
      </c>
      <c r="U44" s="144">
        <v>0</v>
      </c>
      <c r="V44" s="144">
        <v>3.7880701045507347E-5</v>
      </c>
      <c r="W44" s="144">
        <v>0.88207737764533567</v>
      </c>
      <c r="X44" s="144">
        <v>3.2198595888681242E-3</v>
      </c>
      <c r="Y44" s="144">
        <v>2.6718521137431183E-2</v>
      </c>
      <c r="Z44" s="148">
        <f t="shared" si="8"/>
        <v>0.2305963195900303</v>
      </c>
      <c r="AA44" s="144">
        <v>0</v>
      </c>
      <c r="AB44" s="144">
        <v>0</v>
      </c>
      <c r="AC44" s="144">
        <v>1</v>
      </c>
      <c r="AD44" s="146">
        <f t="shared" si="9"/>
        <v>0.76940368040996976</v>
      </c>
      <c r="AE44" s="49"/>
    </row>
    <row r="45" spans="1:31" s="29" customFormat="1" ht="20.100000000000001" customHeight="1" x14ac:dyDescent="0.25">
      <c r="A45" s="21"/>
      <c r="B45" s="152">
        <v>630</v>
      </c>
      <c r="C45" s="151">
        <v>9</v>
      </c>
      <c r="D45" s="154" t="s">
        <v>67</v>
      </c>
      <c r="E45" s="47">
        <v>3633</v>
      </c>
      <c r="F45" s="47">
        <v>0</v>
      </c>
      <c r="G45" s="47">
        <v>2642</v>
      </c>
      <c r="H45" s="47">
        <v>2285</v>
      </c>
      <c r="I45" s="47">
        <v>3386</v>
      </c>
      <c r="J45" s="147"/>
      <c r="K45" s="143">
        <v>1465.5438047762702</v>
      </c>
      <c r="L45" s="54">
        <f t="shared" si="5"/>
        <v>432.82451410994395</v>
      </c>
      <c r="M45" s="147"/>
      <c r="N45" s="143">
        <v>814.25904382101623</v>
      </c>
      <c r="O45" s="54">
        <f t="shared" si="6"/>
        <v>240.47815824601778</v>
      </c>
      <c r="P45" s="147">
        <v>6</v>
      </c>
      <c r="Q45" s="143">
        <v>651.284760955254</v>
      </c>
      <c r="R45" s="54">
        <f t="shared" si="7"/>
        <v>192.34635586392616</v>
      </c>
      <c r="S45" s="147">
        <v>2</v>
      </c>
      <c r="T45" s="144">
        <v>1.5461909935835396E-2</v>
      </c>
      <c r="U45" s="144">
        <v>0</v>
      </c>
      <c r="V45" s="144">
        <v>1.9772577439789506E-2</v>
      </c>
      <c r="W45" s="144">
        <v>0.95113348718452029</v>
      </c>
      <c r="X45" s="144">
        <v>0</v>
      </c>
      <c r="Y45" s="144">
        <v>1.3632025439854875E-2</v>
      </c>
      <c r="Z45" s="148">
        <f t="shared" si="8"/>
        <v>0.55560198280482032</v>
      </c>
      <c r="AA45" s="144">
        <v>0</v>
      </c>
      <c r="AB45" s="144">
        <v>1.2897584134595028E-3</v>
      </c>
      <c r="AC45" s="144">
        <v>0.99871024158654043</v>
      </c>
      <c r="AD45" s="146">
        <f t="shared" si="9"/>
        <v>0.44439801719517968</v>
      </c>
      <c r="AE45" s="49"/>
    </row>
    <row r="46" spans="1:31" s="29" customFormat="1" ht="20.100000000000001" customHeight="1" x14ac:dyDescent="0.25">
      <c r="A46" s="21"/>
      <c r="B46" s="152">
        <v>420</v>
      </c>
      <c r="C46" s="151">
        <v>9</v>
      </c>
      <c r="D46" s="154" t="s">
        <v>68</v>
      </c>
      <c r="E46" s="47">
        <v>5101</v>
      </c>
      <c r="F46" s="47">
        <v>0</v>
      </c>
      <c r="G46" s="47">
        <v>2895</v>
      </c>
      <c r="H46" s="47">
        <v>4404</v>
      </c>
      <c r="I46" s="47">
        <v>5610</v>
      </c>
      <c r="J46" s="147"/>
      <c r="K46" s="143">
        <v>4086.6091284113986</v>
      </c>
      <c r="L46" s="54">
        <f t="shared" si="5"/>
        <v>728.45082502876983</v>
      </c>
      <c r="M46" s="147"/>
      <c r="N46" s="143">
        <v>1530.9192591496887</v>
      </c>
      <c r="O46" s="54">
        <f t="shared" si="6"/>
        <v>272.89113353826895</v>
      </c>
      <c r="P46" s="147">
        <v>5</v>
      </c>
      <c r="Q46" s="143">
        <v>2555.6898692617092</v>
      </c>
      <c r="R46" s="54">
        <f t="shared" si="7"/>
        <v>455.55969149050071</v>
      </c>
      <c r="S46" s="147"/>
      <c r="T46" s="144">
        <v>1.5853220119185236E-2</v>
      </c>
      <c r="U46" s="144">
        <v>1.3691120465518028E-2</v>
      </c>
      <c r="V46" s="144">
        <v>0.23942477554537109</v>
      </c>
      <c r="W46" s="144">
        <v>0.41400615755009446</v>
      </c>
      <c r="X46" s="144">
        <v>0.31702472631983114</v>
      </c>
      <c r="Y46" s="144">
        <v>0</v>
      </c>
      <c r="Z46" s="148">
        <f t="shared" si="8"/>
        <v>0.37461846999417048</v>
      </c>
      <c r="AA46" s="144">
        <v>0</v>
      </c>
      <c r="AB46" s="144">
        <v>6.1509810674098787E-3</v>
      </c>
      <c r="AC46" s="144">
        <v>0.99384901893259014</v>
      </c>
      <c r="AD46" s="146">
        <f t="shared" si="9"/>
        <v>0.6253815300058293</v>
      </c>
      <c r="AE46" s="49"/>
    </row>
    <row r="47" spans="1:31" s="29" customFormat="1" ht="20.100000000000001" customHeight="1" x14ac:dyDescent="0.25">
      <c r="A47" s="21"/>
      <c r="B47" s="152">
        <v>100</v>
      </c>
      <c r="C47" s="151">
        <v>9</v>
      </c>
      <c r="D47" s="154" t="s">
        <v>69</v>
      </c>
      <c r="E47" s="47">
        <v>518</v>
      </c>
      <c r="F47" s="47">
        <v>28</v>
      </c>
      <c r="G47" s="47">
        <v>0</v>
      </c>
      <c r="H47" s="47">
        <v>2175</v>
      </c>
      <c r="I47" s="47">
        <v>2175</v>
      </c>
      <c r="J47" s="147"/>
      <c r="K47" s="143">
        <v>778.5</v>
      </c>
      <c r="L47" s="54">
        <f t="shared" si="5"/>
        <v>357.93103448275861</v>
      </c>
      <c r="M47" s="147"/>
      <c r="N47" s="143">
        <v>69.23</v>
      </c>
      <c r="O47" s="54">
        <f t="shared" si="6"/>
        <v>31.829885057471266</v>
      </c>
      <c r="P47" s="147"/>
      <c r="Q47" s="143">
        <v>709.27</v>
      </c>
      <c r="R47" s="54">
        <f t="shared" si="7"/>
        <v>326.10114942528736</v>
      </c>
      <c r="S47" s="147"/>
      <c r="T47" s="144">
        <v>0.17304636718185756</v>
      </c>
      <c r="U47" s="144">
        <v>0</v>
      </c>
      <c r="V47" s="144">
        <v>1.0111223458038423E-3</v>
      </c>
      <c r="W47" s="144">
        <v>0.82594251047233858</v>
      </c>
      <c r="X47" s="144">
        <v>0</v>
      </c>
      <c r="Y47" s="144">
        <v>0</v>
      </c>
      <c r="Z47" s="148">
        <f t="shared" si="8"/>
        <v>8.8927424534360949E-2</v>
      </c>
      <c r="AA47" s="144">
        <v>0</v>
      </c>
      <c r="AB47" s="144">
        <v>0</v>
      </c>
      <c r="AC47" s="144">
        <v>1</v>
      </c>
      <c r="AD47" s="146">
        <f t="shared" si="9"/>
        <v>0.91107257546563902</v>
      </c>
      <c r="AE47" s="49"/>
    </row>
    <row r="48" spans="1:31" s="29" customFormat="1" ht="20.100000000000001" customHeight="1" x14ac:dyDescent="0.25">
      <c r="A48" s="21"/>
      <c r="B48" s="152">
        <v>239</v>
      </c>
      <c r="C48" s="151">
        <v>7</v>
      </c>
      <c r="D48" s="154" t="s">
        <v>70</v>
      </c>
      <c r="E48" s="47">
        <v>18882</v>
      </c>
      <c r="F48" s="47">
        <v>1641</v>
      </c>
      <c r="G48" s="47">
        <v>746</v>
      </c>
      <c r="H48" s="47">
        <v>37730</v>
      </c>
      <c r="I48" s="47">
        <v>38041</v>
      </c>
      <c r="J48" s="147"/>
      <c r="K48" s="143">
        <v>19356.768033286859</v>
      </c>
      <c r="L48" s="54">
        <f t="shared" si="5"/>
        <v>508.83962128458398</v>
      </c>
      <c r="M48" s="147"/>
      <c r="N48" s="143">
        <v>8709.3748282938304</v>
      </c>
      <c r="O48" s="54">
        <f t="shared" si="6"/>
        <v>228.94705260886491</v>
      </c>
      <c r="P48" s="147">
        <v>5</v>
      </c>
      <c r="Q48" s="143">
        <v>10647.393204993028</v>
      </c>
      <c r="R48" s="54">
        <f t="shared" si="7"/>
        <v>279.89256867571902</v>
      </c>
      <c r="S48" s="147"/>
      <c r="T48" s="144">
        <v>2.3869681130801176E-2</v>
      </c>
      <c r="U48" s="144">
        <v>0</v>
      </c>
      <c r="V48" s="144">
        <v>9.7745247711054136E-3</v>
      </c>
      <c r="W48" s="144">
        <v>0.54001924279579594</v>
      </c>
      <c r="X48" s="144">
        <v>0.42633655130229736</v>
      </c>
      <c r="Y48" s="144">
        <v>0</v>
      </c>
      <c r="Z48" s="148">
        <f t="shared" si="8"/>
        <v>0.44993951538380567</v>
      </c>
      <c r="AA48" s="144">
        <v>0</v>
      </c>
      <c r="AB48" s="144">
        <v>0</v>
      </c>
      <c r="AC48" s="144">
        <v>1</v>
      </c>
      <c r="AD48" s="146">
        <f t="shared" si="9"/>
        <v>0.55006048461619428</v>
      </c>
      <c r="AE48" s="49"/>
    </row>
    <row r="49" spans="1:31" s="29" customFormat="1" ht="20.100000000000001" customHeight="1" x14ac:dyDescent="0.25">
      <c r="A49" s="21"/>
      <c r="B49" s="152">
        <v>878</v>
      </c>
      <c r="C49" s="151">
        <v>4</v>
      </c>
      <c r="D49" s="154" t="s">
        <v>71</v>
      </c>
      <c r="E49" s="47">
        <v>40911</v>
      </c>
      <c r="F49" s="47">
        <v>8634</v>
      </c>
      <c r="G49" s="47">
        <v>580</v>
      </c>
      <c r="H49" s="47">
        <v>121781</v>
      </c>
      <c r="I49" s="47">
        <v>122023</v>
      </c>
      <c r="J49" s="147"/>
      <c r="K49" s="143">
        <v>47019.973336211071</v>
      </c>
      <c r="L49" s="54">
        <f t="shared" si="5"/>
        <v>385.3369720152026</v>
      </c>
      <c r="M49" s="147"/>
      <c r="N49" s="143">
        <v>23768.857335779408</v>
      </c>
      <c r="O49" s="54">
        <f t="shared" si="6"/>
        <v>194.78997677306253</v>
      </c>
      <c r="P49" s="147">
        <v>5</v>
      </c>
      <c r="Q49" s="143">
        <v>23251.116000431663</v>
      </c>
      <c r="R49" s="54">
        <f t="shared" si="7"/>
        <v>190.54699524214013</v>
      </c>
      <c r="S49" s="147">
        <v>1</v>
      </c>
      <c r="T49" s="144">
        <v>2.8230637700446981E-2</v>
      </c>
      <c r="U49" s="144">
        <v>0</v>
      </c>
      <c r="V49" s="144">
        <v>9.1770503276003335E-2</v>
      </c>
      <c r="W49" s="144">
        <v>0.42712402437275582</v>
      </c>
      <c r="X49" s="144">
        <v>0.44413735109968594</v>
      </c>
      <c r="Y49" s="144">
        <v>8.7374835511077765E-3</v>
      </c>
      <c r="Z49" s="148">
        <f t="shared" si="8"/>
        <v>0.50550554688372207</v>
      </c>
      <c r="AA49" s="144">
        <v>0</v>
      </c>
      <c r="AB49" s="144">
        <v>1.2180060518159315E-3</v>
      </c>
      <c r="AC49" s="144">
        <v>0.99878199394818412</v>
      </c>
      <c r="AD49" s="146">
        <f t="shared" si="9"/>
        <v>0.49449445311627788</v>
      </c>
      <c r="AE49" s="49"/>
    </row>
    <row r="50" spans="1:31" s="29" customFormat="1" ht="20.100000000000001" customHeight="1" x14ac:dyDescent="0.25">
      <c r="A50" s="21"/>
      <c r="B50" s="152">
        <v>270</v>
      </c>
      <c r="C50" s="151">
        <v>1</v>
      </c>
      <c r="D50" s="154" t="s">
        <v>72</v>
      </c>
      <c r="E50" s="47">
        <v>347253</v>
      </c>
      <c r="F50" s="47">
        <v>106034</v>
      </c>
      <c r="G50" s="47">
        <v>0</v>
      </c>
      <c r="H50" s="47">
        <v>1513057</v>
      </c>
      <c r="I50" s="47">
        <v>1513057</v>
      </c>
      <c r="J50" s="147"/>
      <c r="K50" s="143">
        <v>514036.32666253508</v>
      </c>
      <c r="L50" s="54">
        <f t="shared" si="5"/>
        <v>339.73361655412526</v>
      </c>
      <c r="M50" s="147"/>
      <c r="N50" s="143">
        <v>237708.16733002802</v>
      </c>
      <c r="O50" s="54">
        <f t="shared" si="6"/>
        <v>157.10456865143087</v>
      </c>
      <c r="P50" s="147">
        <v>6</v>
      </c>
      <c r="Q50" s="143">
        <v>276328.159332507</v>
      </c>
      <c r="R50" s="54">
        <f t="shared" si="7"/>
        <v>182.62904790269437</v>
      </c>
      <c r="S50" s="147"/>
      <c r="T50" s="144">
        <v>3.5072164720470894E-2</v>
      </c>
      <c r="U50" s="144">
        <v>6.7045655936058164E-3</v>
      </c>
      <c r="V50" s="144">
        <v>7.4052272573203917E-2</v>
      </c>
      <c r="W50" s="144">
        <v>0.40858350985973491</v>
      </c>
      <c r="X50" s="144">
        <v>0.47069922441771245</v>
      </c>
      <c r="Y50" s="144">
        <v>4.888262835272026E-3</v>
      </c>
      <c r="Z50" s="148">
        <f t="shared" si="8"/>
        <v>0.46243456931028043</v>
      </c>
      <c r="AA50" s="144">
        <v>5.5390192722205966E-2</v>
      </c>
      <c r="AB50" s="144">
        <v>1.1860535704782402E-3</v>
      </c>
      <c r="AC50" s="144">
        <v>0.94342375370731579</v>
      </c>
      <c r="AD50" s="146">
        <f t="shared" si="9"/>
        <v>0.53756543068971951</v>
      </c>
      <c r="AE50" s="49"/>
    </row>
    <row r="51" spans="1:31" ht="20.100000000000001" customHeight="1" x14ac:dyDescent="0.25">
      <c r="B51" s="152">
        <v>616</v>
      </c>
      <c r="C51" s="151">
        <v>8</v>
      </c>
      <c r="D51" s="154" t="s">
        <v>73</v>
      </c>
      <c r="E51" s="47">
        <v>1675</v>
      </c>
      <c r="F51" s="47">
        <v>35</v>
      </c>
      <c r="G51" s="47">
        <v>566</v>
      </c>
      <c r="H51" s="47">
        <v>2650</v>
      </c>
      <c r="I51" s="47">
        <v>2886</v>
      </c>
      <c r="J51" s="147"/>
      <c r="K51" s="143">
        <v>991.64</v>
      </c>
      <c r="L51" s="54">
        <f t="shared" si="5"/>
        <v>343.60360360360363</v>
      </c>
      <c r="M51" s="147"/>
      <c r="N51" s="143">
        <v>283.64</v>
      </c>
      <c r="O51" s="54">
        <f t="shared" si="6"/>
        <v>98.28135828135828</v>
      </c>
      <c r="P51" s="147">
        <v>6</v>
      </c>
      <c r="Q51" s="143">
        <v>708</v>
      </c>
      <c r="R51" s="54">
        <f t="shared" si="7"/>
        <v>245.32224532224532</v>
      </c>
      <c r="S51" s="147"/>
      <c r="T51" s="144">
        <v>5.1473699055140321E-2</v>
      </c>
      <c r="U51" s="144">
        <v>0</v>
      </c>
      <c r="V51" s="144">
        <v>0</v>
      </c>
      <c r="W51" s="144">
        <v>0.93720913834438024</v>
      </c>
      <c r="X51" s="144">
        <v>0</v>
      </c>
      <c r="Y51" s="144">
        <v>1.1317162600479481E-2</v>
      </c>
      <c r="Z51" s="148">
        <f t="shared" si="8"/>
        <v>0.28603122100762374</v>
      </c>
      <c r="AA51" s="144">
        <v>0</v>
      </c>
      <c r="AB51" s="144">
        <v>3.4322033898305086E-3</v>
      </c>
      <c r="AC51" s="144">
        <v>0.99656779661016959</v>
      </c>
      <c r="AD51" s="146">
        <f t="shared" si="9"/>
        <v>0.71396877899237632</v>
      </c>
      <c r="AE51" s="49"/>
    </row>
    <row r="52" spans="1:31" s="29" customFormat="1" ht="20.100000000000001" customHeight="1" x14ac:dyDescent="0.25">
      <c r="A52" s="21"/>
      <c r="B52" s="152">
        <v>885</v>
      </c>
      <c r="C52" s="151">
        <v>5</v>
      </c>
      <c r="D52" s="154" t="s">
        <v>74</v>
      </c>
      <c r="E52" s="47">
        <v>1697</v>
      </c>
      <c r="F52" s="47">
        <v>1880</v>
      </c>
      <c r="G52" s="47">
        <v>0</v>
      </c>
      <c r="H52" s="47">
        <v>6664</v>
      </c>
      <c r="I52" s="47">
        <v>6664</v>
      </c>
      <c r="J52" s="147"/>
      <c r="K52" s="143">
        <v>2445.62</v>
      </c>
      <c r="L52" s="54">
        <f t="shared" si="5"/>
        <v>366.98979591836735</v>
      </c>
      <c r="M52" s="147"/>
      <c r="N52" s="143">
        <v>672.13</v>
      </c>
      <c r="O52" s="54">
        <f t="shared" si="6"/>
        <v>100.85984393757504</v>
      </c>
      <c r="P52" s="147"/>
      <c r="Q52" s="143">
        <v>1773.49</v>
      </c>
      <c r="R52" s="54">
        <f t="shared" si="7"/>
        <v>266.12995198079233</v>
      </c>
      <c r="S52" s="147">
        <v>3</v>
      </c>
      <c r="T52" s="144">
        <v>5.4632288396589943E-2</v>
      </c>
      <c r="U52" s="144">
        <v>0</v>
      </c>
      <c r="V52" s="144">
        <v>0.23224673798223558</v>
      </c>
      <c r="W52" s="144">
        <v>0.71312097362117444</v>
      </c>
      <c r="X52" s="144">
        <v>0</v>
      </c>
      <c r="Y52" s="144">
        <v>0</v>
      </c>
      <c r="Z52" s="148">
        <f t="shared" si="8"/>
        <v>0.27483010443159611</v>
      </c>
      <c r="AA52" s="144">
        <v>0</v>
      </c>
      <c r="AB52" s="144">
        <v>0</v>
      </c>
      <c r="AC52" s="144">
        <v>1</v>
      </c>
      <c r="AD52" s="146">
        <f t="shared" si="9"/>
        <v>0.72516989556840394</v>
      </c>
      <c r="AE52" s="49"/>
    </row>
    <row r="53" spans="1:31" s="29" customFormat="1" ht="20.100000000000001" customHeight="1" x14ac:dyDescent="0.25">
      <c r="A53" s="21"/>
      <c r="B53" s="152">
        <v>87</v>
      </c>
      <c r="C53" s="151">
        <v>4</v>
      </c>
      <c r="D53" s="154" t="s">
        <v>75</v>
      </c>
      <c r="E53" s="47">
        <v>78348</v>
      </c>
      <c r="F53" s="47">
        <v>5478</v>
      </c>
      <c r="G53" s="47">
        <v>4651</v>
      </c>
      <c r="H53" s="47">
        <v>172661</v>
      </c>
      <c r="I53" s="47">
        <v>174599</v>
      </c>
      <c r="J53" s="147"/>
      <c r="K53" s="143">
        <v>48959.64</v>
      </c>
      <c r="L53" s="54">
        <f t="shared" si="5"/>
        <v>280.41191530306588</v>
      </c>
      <c r="M53" s="147"/>
      <c r="N53" s="143">
        <v>25006.42</v>
      </c>
      <c r="O53" s="54">
        <f t="shared" si="6"/>
        <v>143.22201158082234</v>
      </c>
      <c r="P53" s="147"/>
      <c r="Q53" s="143">
        <v>23953.22</v>
      </c>
      <c r="R53" s="54">
        <f t="shared" si="7"/>
        <v>137.18990372224354</v>
      </c>
      <c r="S53" s="147"/>
      <c r="T53" s="144">
        <v>3.8044630138980316E-2</v>
      </c>
      <c r="U53" s="144">
        <v>0</v>
      </c>
      <c r="V53" s="144">
        <v>0.12836303637225963</v>
      </c>
      <c r="W53" s="144">
        <v>0.54350642754940537</v>
      </c>
      <c r="X53" s="144">
        <v>0.27942544354609739</v>
      </c>
      <c r="Y53" s="144">
        <v>1.0660462393257412E-2</v>
      </c>
      <c r="Z53" s="148">
        <f t="shared" si="8"/>
        <v>0.51075579804099869</v>
      </c>
      <c r="AA53" s="144">
        <v>0</v>
      </c>
      <c r="AB53" s="144">
        <v>5.3587784857317723E-3</v>
      </c>
      <c r="AC53" s="144">
        <v>0.99464122151426826</v>
      </c>
      <c r="AD53" s="146">
        <f t="shared" si="9"/>
        <v>0.48924420195900137</v>
      </c>
      <c r="AE53" s="49"/>
    </row>
    <row r="54" spans="1:31" s="29" customFormat="1" ht="20.100000000000001" customHeight="1" x14ac:dyDescent="0.25">
      <c r="A54" s="21"/>
      <c r="B54" s="152">
        <v>296</v>
      </c>
      <c r="C54" s="151">
        <v>7</v>
      </c>
      <c r="D54" s="154" t="s">
        <v>76</v>
      </c>
      <c r="E54" s="47">
        <v>10490</v>
      </c>
      <c r="F54" s="47">
        <v>239</v>
      </c>
      <c r="G54" s="47">
        <v>3093</v>
      </c>
      <c r="H54" s="47">
        <v>20188</v>
      </c>
      <c r="I54" s="47">
        <v>21477</v>
      </c>
      <c r="J54" s="147"/>
      <c r="K54" s="143">
        <v>6323.25</v>
      </c>
      <c r="L54" s="54">
        <f t="shared" si="5"/>
        <v>294.4196116776086</v>
      </c>
      <c r="M54" s="147"/>
      <c r="N54" s="143">
        <v>1949.37</v>
      </c>
      <c r="O54" s="54">
        <f t="shared" si="6"/>
        <v>90.765470037714763</v>
      </c>
      <c r="P54" s="147"/>
      <c r="Q54" s="143">
        <v>4373.88</v>
      </c>
      <c r="R54" s="54">
        <f t="shared" si="7"/>
        <v>203.65414163989385</v>
      </c>
      <c r="S54" s="147"/>
      <c r="T54" s="144">
        <v>5.7064590098339467E-2</v>
      </c>
      <c r="U54" s="144">
        <v>0</v>
      </c>
      <c r="V54" s="144">
        <v>3.168716046722788E-2</v>
      </c>
      <c r="W54" s="144">
        <v>0.75909652862206767</v>
      </c>
      <c r="X54" s="144">
        <v>0.15215172081236505</v>
      </c>
      <c r="Y54" s="144">
        <v>0</v>
      </c>
      <c r="Z54" s="148">
        <f t="shared" si="8"/>
        <v>0.30828608705966076</v>
      </c>
      <c r="AA54" s="144">
        <v>0.17237555671394736</v>
      </c>
      <c r="AB54" s="144">
        <v>4.7829387180261008E-3</v>
      </c>
      <c r="AC54" s="144">
        <v>0.82284150456802663</v>
      </c>
      <c r="AD54" s="146">
        <f t="shared" si="9"/>
        <v>0.69171391294033924</v>
      </c>
      <c r="AE54" s="49"/>
    </row>
    <row r="55" spans="1:31" s="29" customFormat="1" ht="20.100000000000001" customHeight="1" x14ac:dyDescent="0.25">
      <c r="A55" s="21"/>
      <c r="B55" s="152">
        <v>301</v>
      </c>
      <c r="C55" s="151">
        <v>7</v>
      </c>
      <c r="D55" s="154" t="s">
        <v>77</v>
      </c>
      <c r="E55" s="47">
        <v>5664</v>
      </c>
      <c r="F55" s="47">
        <v>192</v>
      </c>
      <c r="G55" s="47">
        <v>19</v>
      </c>
      <c r="H55" s="47">
        <v>13570</v>
      </c>
      <c r="I55" s="47">
        <v>13578</v>
      </c>
      <c r="J55" s="147"/>
      <c r="K55" s="143">
        <v>4695.8900000000003</v>
      </c>
      <c r="L55" s="54">
        <f t="shared" si="5"/>
        <v>345.84548534393872</v>
      </c>
      <c r="M55" s="147"/>
      <c r="N55" s="143">
        <v>1097.21</v>
      </c>
      <c r="O55" s="54">
        <f t="shared" si="6"/>
        <v>80.807924583885693</v>
      </c>
      <c r="P55" s="147"/>
      <c r="Q55" s="143">
        <v>3598.68</v>
      </c>
      <c r="R55" s="54">
        <f t="shared" si="7"/>
        <v>265.03756076005305</v>
      </c>
      <c r="S55" s="147"/>
      <c r="T55" s="144">
        <v>6.8145569216467222E-2</v>
      </c>
      <c r="U55" s="144">
        <v>0</v>
      </c>
      <c r="V55" s="144">
        <v>4.3492130038916887E-2</v>
      </c>
      <c r="W55" s="144">
        <v>0.67961465899873308</v>
      </c>
      <c r="X55" s="144">
        <v>0.20874764174588273</v>
      </c>
      <c r="Y55" s="144">
        <v>0</v>
      </c>
      <c r="Z55" s="148">
        <f t="shared" si="8"/>
        <v>0.23365325848774141</v>
      </c>
      <c r="AA55" s="144">
        <v>0</v>
      </c>
      <c r="AB55" s="144">
        <v>6.6441028377071595E-3</v>
      </c>
      <c r="AC55" s="144">
        <v>0.99335589716229289</v>
      </c>
      <c r="AD55" s="146">
        <f t="shared" si="9"/>
        <v>0.76634674151225846</v>
      </c>
      <c r="AE55" s="49"/>
    </row>
    <row r="56" spans="1:31" s="29" customFormat="1" ht="20.100000000000001" customHeight="1" x14ac:dyDescent="0.25">
      <c r="A56" s="21"/>
      <c r="B56" s="152">
        <v>331</v>
      </c>
      <c r="C56" s="151">
        <v>9</v>
      </c>
      <c r="D56" s="154" t="s">
        <v>78</v>
      </c>
      <c r="E56" s="47">
        <v>3775</v>
      </c>
      <c r="F56" s="47">
        <v>8</v>
      </c>
      <c r="G56" s="47">
        <v>0</v>
      </c>
      <c r="H56" s="47">
        <v>6381</v>
      </c>
      <c r="I56" s="47">
        <v>6381</v>
      </c>
      <c r="J56" s="147"/>
      <c r="K56" s="143">
        <v>1889.69</v>
      </c>
      <c r="L56" s="56">
        <f t="shared" si="5"/>
        <v>296.14323773703182</v>
      </c>
      <c r="M56" s="147"/>
      <c r="N56" s="143">
        <v>459.77</v>
      </c>
      <c r="O56" s="56">
        <f t="shared" si="6"/>
        <v>72.052969753957058</v>
      </c>
      <c r="P56" s="147"/>
      <c r="Q56" s="143">
        <v>1429.9199999999998</v>
      </c>
      <c r="R56" s="56">
        <f t="shared" si="7"/>
        <v>224.09026798307471</v>
      </c>
      <c r="S56" s="147"/>
      <c r="T56" s="144">
        <v>7.647301911825477E-2</v>
      </c>
      <c r="U56" s="144">
        <v>0</v>
      </c>
      <c r="V56" s="144">
        <v>3.2407508101877029E-2</v>
      </c>
      <c r="W56" s="144">
        <v>0.84346521086630277</v>
      </c>
      <c r="X56" s="144">
        <v>0</v>
      </c>
      <c r="Y56" s="144">
        <v>4.7654261913565484E-2</v>
      </c>
      <c r="Z56" s="149">
        <f t="shared" si="8"/>
        <v>0.24330445734485548</v>
      </c>
      <c r="AA56" s="144">
        <v>0</v>
      </c>
      <c r="AB56" s="144">
        <v>3.5596397001230839E-3</v>
      </c>
      <c r="AC56" s="144">
        <v>0.99644036029987693</v>
      </c>
      <c r="AD56" s="146">
        <f t="shared" si="9"/>
        <v>0.75669554265514438</v>
      </c>
      <c r="AE56" s="49"/>
    </row>
    <row r="57" spans="1:31" s="29" customFormat="1" ht="20.100000000000001" customHeight="1" x14ac:dyDescent="0.25">
      <c r="A57" s="21"/>
      <c r="B57" s="152">
        <v>8</v>
      </c>
      <c r="C57" s="151">
        <v>5</v>
      </c>
      <c r="D57" s="154" t="s">
        <v>79</v>
      </c>
      <c r="E57" s="47">
        <v>11485</v>
      </c>
      <c r="F57" s="47">
        <v>4169</v>
      </c>
      <c r="G57" s="47">
        <v>0</v>
      </c>
      <c r="H57" s="47">
        <v>33232</v>
      </c>
      <c r="I57" s="47">
        <v>33232</v>
      </c>
      <c r="J57" s="147"/>
      <c r="K57" s="143">
        <v>13473.25</v>
      </c>
      <c r="L57" s="54">
        <f t="shared" si="5"/>
        <v>405.43000722195472</v>
      </c>
      <c r="M57" s="147"/>
      <c r="N57" s="143">
        <v>5899.96</v>
      </c>
      <c r="O57" s="54">
        <f t="shared" si="6"/>
        <v>177.53851709195956</v>
      </c>
      <c r="P57" s="147"/>
      <c r="Q57" s="143">
        <v>7573.29</v>
      </c>
      <c r="R57" s="54">
        <f t="shared" si="7"/>
        <v>227.89149012999519</v>
      </c>
      <c r="S57" s="147">
        <v>1</v>
      </c>
      <c r="T57" s="144">
        <v>3.1035803632567003E-2</v>
      </c>
      <c r="U57" s="144">
        <v>0</v>
      </c>
      <c r="V57" s="144">
        <v>8.7105675292713847E-2</v>
      </c>
      <c r="W57" s="144">
        <v>0.55405460376002547</v>
      </c>
      <c r="X57" s="144">
        <v>0.32780391731469366</v>
      </c>
      <c r="Y57" s="144">
        <v>0</v>
      </c>
      <c r="Z57" s="148">
        <f t="shared" si="8"/>
        <v>0.43790176831870559</v>
      </c>
      <c r="AA57" s="144">
        <v>0</v>
      </c>
      <c r="AB57" s="144">
        <v>7.6413289336602717E-3</v>
      </c>
      <c r="AC57" s="144">
        <v>0.99235867106633979</v>
      </c>
      <c r="AD57" s="146">
        <f t="shared" si="9"/>
        <v>0.56209823168129447</v>
      </c>
      <c r="AE57" s="49"/>
    </row>
    <row r="58" spans="1:31" s="29" customFormat="1" ht="20.100000000000001" customHeight="1" x14ac:dyDescent="0.25">
      <c r="A58" s="21"/>
      <c r="B58" s="152">
        <v>923</v>
      </c>
      <c r="C58" s="151">
        <v>5</v>
      </c>
      <c r="D58" s="154" t="s">
        <v>80</v>
      </c>
      <c r="E58" s="47">
        <v>486</v>
      </c>
      <c r="F58" s="47">
        <v>26</v>
      </c>
      <c r="G58" s="47">
        <v>22</v>
      </c>
      <c r="H58" s="47">
        <v>894</v>
      </c>
      <c r="I58" s="47">
        <v>903</v>
      </c>
      <c r="J58" s="147"/>
      <c r="K58" s="143">
        <v>186.33</v>
      </c>
      <c r="L58" s="54">
        <f t="shared" si="5"/>
        <v>206.34551495016612</v>
      </c>
      <c r="M58" s="147"/>
      <c r="N58" s="143">
        <v>65.83</v>
      </c>
      <c r="O58" s="54">
        <f t="shared" si="6"/>
        <v>72.901439645625686</v>
      </c>
      <c r="P58" s="147"/>
      <c r="Q58" s="143">
        <v>120.5</v>
      </c>
      <c r="R58" s="54">
        <f t="shared" si="7"/>
        <v>133.44407530454043</v>
      </c>
      <c r="S58" s="147">
        <v>2</v>
      </c>
      <c r="T58" s="144">
        <v>7.4889867841409691E-2</v>
      </c>
      <c r="U58" s="144">
        <v>0</v>
      </c>
      <c r="V58" s="144">
        <v>0</v>
      </c>
      <c r="W58" s="144">
        <v>0.92511013215859028</v>
      </c>
      <c r="X58" s="144">
        <v>0</v>
      </c>
      <c r="Y58" s="144">
        <v>0</v>
      </c>
      <c r="Z58" s="148">
        <f t="shared" si="8"/>
        <v>0.35329791230612351</v>
      </c>
      <c r="AA58" s="144">
        <v>0</v>
      </c>
      <c r="AB58" s="144">
        <v>0</v>
      </c>
      <c r="AC58" s="144">
        <v>1</v>
      </c>
      <c r="AD58" s="146">
        <f t="shared" si="9"/>
        <v>0.64670208769387638</v>
      </c>
      <c r="AE58" s="49"/>
    </row>
    <row r="59" spans="1:31" s="29" customFormat="1" ht="20.100000000000001" customHeight="1" x14ac:dyDescent="0.25">
      <c r="A59" s="21"/>
      <c r="B59" s="152">
        <v>123</v>
      </c>
      <c r="C59" s="151">
        <v>3</v>
      </c>
      <c r="D59" s="154" t="s">
        <v>81</v>
      </c>
      <c r="E59" s="47">
        <v>39979</v>
      </c>
      <c r="F59" s="47">
        <v>10763</v>
      </c>
      <c r="G59" s="47">
        <v>0</v>
      </c>
      <c r="H59" s="47">
        <v>108843</v>
      </c>
      <c r="I59" s="47">
        <v>108843</v>
      </c>
      <c r="J59" s="147"/>
      <c r="K59" s="143">
        <v>49626.17</v>
      </c>
      <c r="L59" s="54">
        <f t="shared" si="5"/>
        <v>455.94268809202248</v>
      </c>
      <c r="M59" s="147"/>
      <c r="N59" s="143">
        <v>15201.89</v>
      </c>
      <c r="O59" s="54">
        <f t="shared" si="6"/>
        <v>139.66805398601656</v>
      </c>
      <c r="P59" s="147"/>
      <c r="Q59" s="143">
        <v>34424.28</v>
      </c>
      <c r="R59" s="54">
        <f t="shared" si="7"/>
        <v>316.27463410600592</v>
      </c>
      <c r="S59" s="147"/>
      <c r="T59" s="144">
        <v>3.9450357817350346E-2</v>
      </c>
      <c r="U59" s="144">
        <v>0.11114078578387293</v>
      </c>
      <c r="V59" s="144">
        <v>0.14395183756756563</v>
      </c>
      <c r="W59" s="144">
        <v>0.55902785772032304</v>
      </c>
      <c r="X59" s="144">
        <v>0.13072519272274699</v>
      </c>
      <c r="Y59" s="144">
        <v>1.5703968388141212E-2</v>
      </c>
      <c r="Z59" s="148">
        <f t="shared" si="8"/>
        <v>0.30632809261726224</v>
      </c>
      <c r="AA59" s="144">
        <v>0</v>
      </c>
      <c r="AB59" s="144">
        <v>5.1707690037380593E-5</v>
      </c>
      <c r="AC59" s="144">
        <v>0.99994829230996263</v>
      </c>
      <c r="AD59" s="146">
        <f t="shared" si="9"/>
        <v>0.69367190738273776</v>
      </c>
      <c r="AE59" s="49"/>
    </row>
    <row r="60" spans="1:31" s="29" customFormat="1" ht="20.100000000000001" customHeight="1" x14ac:dyDescent="0.25">
      <c r="A60" s="21"/>
      <c r="B60" s="152">
        <v>430</v>
      </c>
      <c r="C60" s="151">
        <v>6</v>
      </c>
      <c r="D60" s="154" t="s">
        <v>82</v>
      </c>
      <c r="E60" s="47">
        <v>12085</v>
      </c>
      <c r="F60" s="47">
        <v>5655</v>
      </c>
      <c r="G60" s="47">
        <v>0</v>
      </c>
      <c r="H60" s="47">
        <v>41788</v>
      </c>
      <c r="I60" s="47">
        <v>41788</v>
      </c>
      <c r="J60" s="147"/>
      <c r="K60" s="143">
        <v>17923.95</v>
      </c>
      <c r="L60" s="54">
        <f t="shared" si="5"/>
        <v>428.92576816310901</v>
      </c>
      <c r="M60" s="147"/>
      <c r="N60" s="143">
        <v>3394.28</v>
      </c>
      <c r="O60" s="54">
        <f t="shared" si="6"/>
        <v>81.226189336651672</v>
      </c>
      <c r="P60" s="147"/>
      <c r="Q60" s="143">
        <v>14529.67</v>
      </c>
      <c r="R60" s="54">
        <f t="shared" si="7"/>
        <v>347.69957882645735</v>
      </c>
      <c r="S60" s="147"/>
      <c r="T60" s="144">
        <v>6.7834710159444714E-2</v>
      </c>
      <c r="U60" s="144">
        <v>0</v>
      </c>
      <c r="V60" s="144">
        <v>0.2303286705869875</v>
      </c>
      <c r="W60" s="144">
        <v>0.70183661925356777</v>
      </c>
      <c r="X60" s="144">
        <v>0</v>
      </c>
      <c r="Y60" s="144">
        <v>0</v>
      </c>
      <c r="Z60" s="148">
        <f t="shared" si="8"/>
        <v>0.18937120444991198</v>
      </c>
      <c r="AA60" s="144">
        <v>0</v>
      </c>
      <c r="AB60" s="144">
        <v>0</v>
      </c>
      <c r="AC60" s="144">
        <v>1</v>
      </c>
      <c r="AD60" s="146">
        <f t="shared" si="9"/>
        <v>0.81062879555008793</v>
      </c>
      <c r="AE60" s="49"/>
    </row>
    <row r="61" spans="1:31" s="29" customFormat="1" ht="20.100000000000001" customHeight="1" x14ac:dyDescent="0.25">
      <c r="A61" s="21"/>
      <c r="B61" s="152">
        <v>53</v>
      </c>
      <c r="C61" s="151">
        <v>2</v>
      </c>
      <c r="D61" s="154" t="s">
        <v>83</v>
      </c>
      <c r="E61" s="47">
        <v>152696</v>
      </c>
      <c r="F61" s="47">
        <v>79844</v>
      </c>
      <c r="G61" s="47">
        <v>0</v>
      </c>
      <c r="H61" s="47">
        <v>626730</v>
      </c>
      <c r="I61" s="47">
        <v>626730</v>
      </c>
      <c r="J61" s="147"/>
      <c r="K61" s="143">
        <v>201223.12</v>
      </c>
      <c r="L61" s="54">
        <f t="shared" si="5"/>
        <v>321.06827501475914</v>
      </c>
      <c r="M61" s="147"/>
      <c r="N61" s="143">
        <v>122074.82</v>
      </c>
      <c r="O61" s="54">
        <f t="shared" si="6"/>
        <v>194.78055941154884</v>
      </c>
      <c r="P61" s="147"/>
      <c r="Q61" s="143">
        <v>79148.3</v>
      </c>
      <c r="R61" s="54">
        <f t="shared" si="7"/>
        <v>126.28771560321032</v>
      </c>
      <c r="S61" s="147">
        <v>1</v>
      </c>
      <c r="T61" s="144">
        <v>2.8288225204837491E-2</v>
      </c>
      <c r="U61" s="144">
        <v>0</v>
      </c>
      <c r="V61" s="144">
        <v>0.11207700326734048</v>
      </c>
      <c r="W61" s="144">
        <v>0.30982515476983702</v>
      </c>
      <c r="X61" s="144">
        <v>0.54402652406122731</v>
      </c>
      <c r="Y61" s="144">
        <v>5.7830926967576109E-3</v>
      </c>
      <c r="Z61" s="148">
        <f t="shared" si="8"/>
        <v>0.60666398572887659</v>
      </c>
      <c r="AA61" s="144">
        <v>0</v>
      </c>
      <c r="AB61" s="144">
        <v>9.9117732155965454E-4</v>
      </c>
      <c r="AC61" s="144">
        <v>0.99900882267844038</v>
      </c>
      <c r="AD61" s="146">
        <f t="shared" si="9"/>
        <v>0.39333601427112352</v>
      </c>
      <c r="AE61" s="49"/>
    </row>
    <row r="62" spans="1:31" s="29" customFormat="1" ht="20.100000000000001" customHeight="1" x14ac:dyDescent="0.25">
      <c r="A62" s="21"/>
      <c r="B62" s="152">
        <v>21</v>
      </c>
      <c r="C62" s="151">
        <v>4</v>
      </c>
      <c r="D62" s="154" t="s">
        <v>84</v>
      </c>
      <c r="E62" s="47">
        <v>34234</v>
      </c>
      <c r="F62" s="47">
        <v>2306</v>
      </c>
      <c r="G62" s="47">
        <v>0</v>
      </c>
      <c r="H62" s="47">
        <v>103010</v>
      </c>
      <c r="I62" s="47">
        <v>103010</v>
      </c>
      <c r="J62" s="147"/>
      <c r="K62" s="143">
        <v>32578.74</v>
      </c>
      <c r="L62" s="54">
        <f t="shared" si="5"/>
        <v>316.26774099601982</v>
      </c>
      <c r="M62" s="147"/>
      <c r="N62" s="143">
        <v>16669.669999999998</v>
      </c>
      <c r="O62" s="54">
        <f t="shared" si="6"/>
        <v>161.82574507329383</v>
      </c>
      <c r="P62" s="147"/>
      <c r="Q62" s="143">
        <v>15909.07</v>
      </c>
      <c r="R62" s="54">
        <f t="shared" si="7"/>
        <v>154.44199592272594</v>
      </c>
      <c r="S62" s="147"/>
      <c r="T62" s="144">
        <v>3.4049264322569078E-2</v>
      </c>
      <c r="U62" s="144">
        <v>4.8531254667908845E-4</v>
      </c>
      <c r="V62" s="144">
        <v>0.12028732422417482</v>
      </c>
      <c r="W62" s="144">
        <v>0.49347887510670579</v>
      </c>
      <c r="X62" s="144">
        <v>0.33891912677335551</v>
      </c>
      <c r="Y62" s="144">
        <v>1.2780097026515823E-2</v>
      </c>
      <c r="Z62" s="148">
        <f t="shared" si="8"/>
        <v>0.51167325685400966</v>
      </c>
      <c r="AA62" s="144">
        <v>0</v>
      </c>
      <c r="AB62" s="144">
        <v>2.9436038687365132E-3</v>
      </c>
      <c r="AC62" s="144">
        <v>0.99705639613126351</v>
      </c>
      <c r="AD62" s="146">
        <f t="shared" si="9"/>
        <v>0.48832674314599028</v>
      </c>
      <c r="AE62" s="49"/>
    </row>
    <row r="63" spans="1:31" s="29" customFormat="1" ht="20.100000000000001" customHeight="1" x14ac:dyDescent="0.25">
      <c r="A63" s="21"/>
      <c r="B63" s="152">
        <v>604</v>
      </c>
      <c r="C63" s="151">
        <v>7</v>
      </c>
      <c r="D63" s="154" t="s">
        <v>85</v>
      </c>
      <c r="E63" s="47">
        <v>5392</v>
      </c>
      <c r="F63" s="47">
        <v>501</v>
      </c>
      <c r="G63" s="47">
        <v>524</v>
      </c>
      <c r="H63" s="47">
        <v>13340</v>
      </c>
      <c r="I63" s="47">
        <v>13558</v>
      </c>
      <c r="J63" s="147"/>
      <c r="K63" s="143">
        <v>4721.75</v>
      </c>
      <c r="L63" s="54">
        <f t="shared" si="5"/>
        <v>348.26301814426904</v>
      </c>
      <c r="M63" s="147"/>
      <c r="N63" s="143">
        <v>2350.44</v>
      </c>
      <c r="O63" s="54">
        <f t="shared" si="6"/>
        <v>173.3618527806461</v>
      </c>
      <c r="P63" s="147"/>
      <c r="Q63" s="143">
        <v>2371.31</v>
      </c>
      <c r="R63" s="54">
        <f t="shared" si="7"/>
        <v>174.90116536362297</v>
      </c>
      <c r="S63" s="147"/>
      <c r="T63" s="144">
        <v>3.1270740797467708E-2</v>
      </c>
      <c r="U63" s="144">
        <v>0</v>
      </c>
      <c r="V63" s="144">
        <v>0.24977025578189618</v>
      </c>
      <c r="W63" s="144">
        <v>0.35132145470635284</v>
      </c>
      <c r="X63" s="144">
        <v>0.36763754871428328</v>
      </c>
      <c r="Y63" s="144">
        <v>0</v>
      </c>
      <c r="Z63" s="148">
        <f t="shared" si="8"/>
        <v>0.4977900142955472</v>
      </c>
      <c r="AA63" s="144">
        <v>0</v>
      </c>
      <c r="AB63" s="144">
        <v>7.8943706221455655E-3</v>
      </c>
      <c r="AC63" s="144">
        <v>0.99210562937785451</v>
      </c>
      <c r="AD63" s="146">
        <f t="shared" si="9"/>
        <v>0.50220998570445274</v>
      </c>
      <c r="AE63" s="49"/>
    </row>
    <row r="64" spans="1:31" s="29" customFormat="1" ht="20.100000000000001" customHeight="1" x14ac:dyDescent="0.25">
      <c r="A64" s="21"/>
      <c r="B64" s="152">
        <v>232</v>
      </c>
      <c r="C64" s="151">
        <v>8</v>
      </c>
      <c r="D64" s="154" t="s">
        <v>86</v>
      </c>
      <c r="E64" s="47">
        <v>1958</v>
      </c>
      <c r="F64" s="47">
        <v>0</v>
      </c>
      <c r="G64" s="47">
        <v>1505</v>
      </c>
      <c r="H64" s="47">
        <v>877</v>
      </c>
      <c r="I64" s="47">
        <v>1504</v>
      </c>
      <c r="J64" s="147"/>
      <c r="K64" s="143">
        <v>787.43</v>
      </c>
      <c r="L64" s="54">
        <f t="shared" si="5"/>
        <v>523.55718085106378</v>
      </c>
      <c r="M64" s="147"/>
      <c r="N64" s="143">
        <v>111.47</v>
      </c>
      <c r="O64" s="54">
        <f t="shared" si="6"/>
        <v>74.115691489361708</v>
      </c>
      <c r="P64" s="147"/>
      <c r="Q64" s="143">
        <v>675.96</v>
      </c>
      <c r="R64" s="54">
        <f t="shared" si="7"/>
        <v>449.44148936170211</v>
      </c>
      <c r="S64" s="147">
        <v>3</v>
      </c>
      <c r="T64" s="144">
        <v>4.333004395801561E-2</v>
      </c>
      <c r="U64" s="144">
        <v>0</v>
      </c>
      <c r="V64" s="144">
        <v>0</v>
      </c>
      <c r="W64" s="144">
        <v>0.95666995604198446</v>
      </c>
      <c r="X64" s="144">
        <v>0</v>
      </c>
      <c r="Y64" s="144">
        <v>0</v>
      </c>
      <c r="Z64" s="148">
        <f t="shared" si="8"/>
        <v>0.14156178961939475</v>
      </c>
      <c r="AA64" s="144">
        <v>0</v>
      </c>
      <c r="AB64" s="144">
        <v>0</v>
      </c>
      <c r="AC64" s="144">
        <v>1</v>
      </c>
      <c r="AD64" s="146">
        <f t="shared" si="9"/>
        <v>0.85843821038060542</v>
      </c>
      <c r="AE64" s="49"/>
    </row>
    <row r="65" spans="1:31" s="29" customFormat="1" ht="20.100000000000001" customHeight="1" x14ac:dyDescent="0.25">
      <c r="A65" s="21"/>
      <c r="B65" s="152">
        <v>952</v>
      </c>
      <c r="C65" s="151">
        <v>9</v>
      </c>
      <c r="D65" s="154" t="s">
        <v>87</v>
      </c>
      <c r="E65" s="47">
        <v>757</v>
      </c>
      <c r="F65" s="47">
        <v>0</v>
      </c>
      <c r="G65" s="47">
        <v>405</v>
      </c>
      <c r="H65" s="47">
        <v>721</v>
      </c>
      <c r="I65" s="47">
        <v>890</v>
      </c>
      <c r="J65" s="147"/>
      <c r="K65" s="143">
        <v>298.51726945525292</v>
      </c>
      <c r="L65" s="54">
        <f t="shared" si="5"/>
        <v>335.41266230927295</v>
      </c>
      <c r="M65" s="147"/>
      <c r="N65" s="143">
        <v>89.951815564202334</v>
      </c>
      <c r="O65" s="54">
        <f t="shared" si="6"/>
        <v>101.06945569011498</v>
      </c>
      <c r="P65" s="147">
        <v>6</v>
      </c>
      <c r="Q65" s="143">
        <v>208.56545389105057</v>
      </c>
      <c r="R65" s="54">
        <f t="shared" si="7"/>
        <v>234.34320661915794</v>
      </c>
      <c r="S65" s="147"/>
      <c r="T65" s="144">
        <v>4.4134740083889103E-2</v>
      </c>
      <c r="U65" s="144">
        <v>0</v>
      </c>
      <c r="V65" s="144">
        <v>1.0005356694080652E-2</v>
      </c>
      <c r="W65" s="144">
        <v>0.94585990322203017</v>
      </c>
      <c r="X65" s="144">
        <v>0</v>
      </c>
      <c r="Y65" s="144">
        <v>0</v>
      </c>
      <c r="Z65" s="148">
        <f t="shared" si="8"/>
        <v>0.30132868268676805</v>
      </c>
      <c r="AA65" s="144">
        <v>0</v>
      </c>
      <c r="AB65" s="144">
        <v>0</v>
      </c>
      <c r="AC65" s="144">
        <v>1</v>
      </c>
      <c r="AD65" s="146">
        <f t="shared" si="9"/>
        <v>0.69867131731323195</v>
      </c>
      <c r="AE65" s="49"/>
    </row>
    <row r="66" spans="1:31" s="29" customFormat="1" ht="20.100000000000001" customHeight="1" x14ac:dyDescent="0.25">
      <c r="A66" s="21"/>
      <c r="B66" s="152">
        <v>97</v>
      </c>
      <c r="C66" s="151">
        <v>1</v>
      </c>
      <c r="D66" s="154" t="s">
        <v>88</v>
      </c>
      <c r="E66" s="47">
        <v>334470</v>
      </c>
      <c r="F66" s="47">
        <v>64939</v>
      </c>
      <c r="G66" s="47">
        <v>1695</v>
      </c>
      <c r="H66" s="47">
        <v>1239423</v>
      </c>
      <c r="I66" s="47">
        <v>1240129</v>
      </c>
      <c r="J66" s="147"/>
      <c r="K66" s="143">
        <v>386306.74</v>
      </c>
      <c r="L66" s="54">
        <f t="shared" si="5"/>
        <v>311.50528694998667</v>
      </c>
      <c r="M66" s="147"/>
      <c r="N66" s="143">
        <v>254705.56</v>
      </c>
      <c r="O66" s="54">
        <f t="shared" si="6"/>
        <v>205.38634287239472</v>
      </c>
      <c r="P66" s="147"/>
      <c r="Q66" s="143">
        <v>131601.18</v>
      </c>
      <c r="R66" s="54">
        <f t="shared" si="7"/>
        <v>106.11894407759193</v>
      </c>
      <c r="S66" s="147"/>
      <c r="T66" s="144">
        <v>2.6812214071809035E-2</v>
      </c>
      <c r="U66" s="144">
        <v>0</v>
      </c>
      <c r="V66" s="144">
        <v>6.7103560676099891E-2</v>
      </c>
      <c r="W66" s="144">
        <v>0.37487108644192929</v>
      </c>
      <c r="X66" s="144">
        <v>0.52649227602255722</v>
      </c>
      <c r="Y66" s="144">
        <v>4.720862787604637E-3</v>
      </c>
      <c r="Z66" s="148">
        <f t="shared" si="8"/>
        <v>0.65933501444991616</v>
      </c>
      <c r="AA66" s="144">
        <v>0.48638378470466603</v>
      </c>
      <c r="AB66" s="144">
        <v>7.9452175124873506E-4</v>
      </c>
      <c r="AC66" s="144">
        <v>0.51282169354408524</v>
      </c>
      <c r="AD66" s="146">
        <f t="shared" si="9"/>
        <v>0.34066498555008384</v>
      </c>
      <c r="AE66" s="49"/>
    </row>
    <row r="67" spans="1:31" ht="18" thickBot="1" x14ac:dyDescent="0.3">
      <c r="B67" s="59"/>
    </row>
    <row r="68" spans="1:31" s="4" customFormat="1" ht="18" thickBot="1" x14ac:dyDescent="0.3">
      <c r="B68" s="61"/>
      <c r="C68" s="62"/>
      <c r="D68" s="63" t="s">
        <v>89</v>
      </c>
      <c r="E68" s="64">
        <f>SUM(E7:E66)</f>
        <v>2352416</v>
      </c>
      <c r="F68" s="64">
        <f>SUM(F7:F66)</f>
        <v>562217</v>
      </c>
      <c r="G68" s="64">
        <f>SUM(G7:G66)</f>
        <v>65720</v>
      </c>
      <c r="H68" s="64">
        <f>SUM(H7:H66)</f>
        <v>7775170</v>
      </c>
      <c r="I68" s="64">
        <f>SUM(I7:I66)</f>
        <v>7802553</v>
      </c>
      <c r="J68" s="65"/>
      <c r="K68" s="64">
        <f>SUM(K7:K66)</f>
        <v>2731964.7800884554</v>
      </c>
      <c r="L68" s="66">
        <f>K68*1000/I68</f>
        <v>350.13729225401676</v>
      </c>
      <c r="M68" s="67"/>
      <c r="N68" s="64">
        <f>SUM(N7:N66)</f>
        <v>1344624.3630956595</v>
      </c>
      <c r="O68" s="66">
        <f t="shared" ref="O68" si="10">N68*1000/I68</f>
        <v>172.33133348734182</v>
      </c>
      <c r="P68" s="68"/>
      <c r="Q68" s="64">
        <f>SUM(Q7:Q66)</f>
        <v>1387340.416992795</v>
      </c>
      <c r="R68" s="66">
        <f t="shared" ref="R68" si="11">Q68*1000/I68</f>
        <v>177.80595876667482</v>
      </c>
      <c r="S68" s="69"/>
      <c r="T68" s="70">
        <f>SUMPRODUCT(T7:T66,$N$7:$N$66)/$N$68</f>
        <v>3.1861076725821745E-2</v>
      </c>
      <c r="U68" s="70">
        <f t="shared" ref="U68:Y68" si="12">SUMPRODUCT(U7:U66,$N$7:$N$66)/$N$68</f>
        <v>8.5252136690494289E-3</v>
      </c>
      <c r="V68" s="70">
        <f t="shared" si="12"/>
        <v>8.8530338484973006E-2</v>
      </c>
      <c r="W68" s="70">
        <f t="shared" si="12"/>
        <v>0.42546838907137713</v>
      </c>
      <c r="X68" s="70">
        <f t="shared" si="12"/>
        <v>0.43918000270623614</v>
      </c>
      <c r="Y68" s="70">
        <f t="shared" si="12"/>
        <v>6.4349793425425494E-3</v>
      </c>
      <c r="Z68" s="71">
        <f>N68/K68</f>
        <v>0.49218217339248543</v>
      </c>
      <c r="AA68" s="70">
        <f>SUMPRODUCT(AA7:AA66,$Q$7:$Q$66)/$Q$68</f>
        <v>0.10411827423950136</v>
      </c>
      <c r="AB68" s="70">
        <f t="shared" ref="AB68:AC68" si="13">SUMPRODUCT(AB7:AB66,$Q$7:$Q$66)/$Q$68</f>
        <v>1.3922970716782855E-3</v>
      </c>
      <c r="AC68" s="70">
        <f t="shared" si="13"/>
        <v>0.89448942868882064</v>
      </c>
      <c r="AD68" s="72">
        <f>Q68/K68</f>
        <v>0.50781782660751418</v>
      </c>
    </row>
    <row r="69" spans="1:31" x14ac:dyDescent="0.25">
      <c r="B69" s="59"/>
      <c r="D69" s="73"/>
      <c r="G69" s="74"/>
      <c r="H69" s="74"/>
      <c r="L69" s="21"/>
      <c r="M69" s="21"/>
      <c r="N69" s="21"/>
      <c r="O69" s="21"/>
      <c r="P69" s="75"/>
      <c r="Q69" s="21"/>
      <c r="W69" s="17"/>
    </row>
    <row r="70" spans="1:31" x14ac:dyDescent="0.25">
      <c r="D70" s="77" t="s">
        <v>90</v>
      </c>
      <c r="E70" s="74"/>
      <c r="F70" s="78">
        <f>F68+E68</f>
        <v>2914633</v>
      </c>
      <c r="G70" s="78"/>
      <c r="H70" s="74"/>
      <c r="I70" s="74"/>
      <c r="J70" s="74"/>
      <c r="K70" s="79"/>
      <c r="L70" s="79"/>
    </row>
    <row r="71" spans="1:31" ht="46.5" customHeight="1" x14ac:dyDescent="0.25">
      <c r="D71" s="156" t="s">
        <v>91</v>
      </c>
      <c r="E71" s="156"/>
      <c r="F71" s="156"/>
      <c r="G71" s="156"/>
      <c r="H71" s="156"/>
      <c r="I71" s="156"/>
      <c r="J71" s="156"/>
      <c r="K71" s="156"/>
      <c r="L71" s="156"/>
    </row>
    <row r="72" spans="1:31" ht="32.65" customHeight="1" x14ac:dyDescent="0.25">
      <c r="D72" s="156" t="s">
        <v>92</v>
      </c>
      <c r="E72" s="156"/>
      <c r="F72" s="156"/>
      <c r="G72" s="156"/>
      <c r="H72" s="156"/>
      <c r="I72" s="156"/>
      <c r="J72" s="156"/>
      <c r="K72" s="156"/>
      <c r="L72" s="156"/>
    </row>
    <row r="73" spans="1:31" ht="19.899999999999999" customHeight="1" x14ac:dyDescent="0.25">
      <c r="D73" s="156" t="s">
        <v>93</v>
      </c>
      <c r="E73" s="156"/>
      <c r="F73" s="156"/>
      <c r="G73" s="156"/>
      <c r="H73" s="156"/>
      <c r="I73" s="156"/>
      <c r="J73" s="156"/>
      <c r="K73" s="156"/>
      <c r="L73" s="156"/>
    </row>
    <row r="74" spans="1:31" x14ac:dyDescent="0.25">
      <c r="D74" s="156" t="s">
        <v>94</v>
      </c>
      <c r="E74" s="156"/>
      <c r="F74" s="156"/>
      <c r="G74" s="156"/>
      <c r="H74" s="156"/>
      <c r="I74" s="156"/>
      <c r="J74" s="156"/>
      <c r="K74" s="156"/>
      <c r="L74" s="156"/>
    </row>
    <row r="75" spans="1:31" ht="34.5" customHeight="1" x14ac:dyDescent="0.25">
      <c r="D75" s="156" t="s">
        <v>95</v>
      </c>
      <c r="E75" s="156"/>
      <c r="F75" s="156"/>
      <c r="G75" s="156"/>
      <c r="H75" s="156"/>
      <c r="I75" s="156"/>
      <c r="J75" s="156"/>
      <c r="K75" s="156"/>
      <c r="L75" s="156"/>
    </row>
    <row r="76" spans="1:31" ht="42" customHeight="1" x14ac:dyDescent="0.25">
      <c r="D76" s="156" t="s">
        <v>96</v>
      </c>
      <c r="E76" s="156"/>
      <c r="F76" s="156"/>
      <c r="G76" s="156"/>
      <c r="H76" s="156"/>
      <c r="I76" s="156"/>
      <c r="J76" s="156"/>
      <c r="K76" s="156"/>
      <c r="L76" s="156"/>
    </row>
    <row r="77" spans="1:31" x14ac:dyDescent="0.25">
      <c r="D77" s="80"/>
      <c r="E77" s="80"/>
      <c r="F77" s="80"/>
      <c r="G77" s="80"/>
      <c r="H77" s="80"/>
      <c r="I77" s="80"/>
      <c r="J77" s="80"/>
      <c r="K77" s="80"/>
      <c r="L77" s="80"/>
    </row>
    <row r="78" spans="1:31" x14ac:dyDescent="0.25">
      <c r="G78" s="74" t="s">
        <v>97</v>
      </c>
      <c r="H78" s="74"/>
      <c r="K78" s="21"/>
      <c r="L78" s="21"/>
    </row>
    <row r="79" spans="1:31" x14ac:dyDescent="0.25">
      <c r="D79" s="81" t="s">
        <v>98</v>
      </c>
      <c r="K79" s="21"/>
      <c r="L79" s="21"/>
    </row>
    <row r="80" spans="1:31" ht="33" customHeight="1" x14ac:dyDescent="0.25">
      <c r="D80" s="157" t="s">
        <v>99</v>
      </c>
      <c r="E80" s="157"/>
      <c r="F80" s="157"/>
      <c r="G80" s="157"/>
      <c r="H80" s="157"/>
      <c r="I80" s="157"/>
      <c r="J80" s="157"/>
      <c r="K80" s="157"/>
      <c r="L80" s="157"/>
    </row>
    <row r="81" spans="4:12" x14ac:dyDescent="0.25">
      <c r="D81" s="155" t="s">
        <v>100</v>
      </c>
      <c r="E81" s="155"/>
      <c r="F81" s="155"/>
      <c r="G81" s="155"/>
      <c r="H81" s="155"/>
      <c r="I81" s="155"/>
      <c r="J81" s="155"/>
      <c r="K81" s="155"/>
      <c r="L81" s="155"/>
    </row>
  </sheetData>
  <autoFilter ref="B6:AD6" xr:uid="{5D021535-0AB1-44EB-A247-AFB087E66087}">
    <sortState xmlns:xlrd2="http://schemas.microsoft.com/office/spreadsheetml/2017/richdata2" ref="B7:AD66">
      <sortCondition ref="D6"/>
    </sortState>
  </autoFilter>
  <mergeCells count="25">
    <mergeCell ref="N4:O5"/>
    <mergeCell ref="A1:E1"/>
    <mergeCell ref="B4:B5"/>
    <mergeCell ref="C4:C5"/>
    <mergeCell ref="D4:D5"/>
    <mergeCell ref="E4:E5"/>
    <mergeCell ref="F4:F5"/>
    <mergeCell ref="D71:L71"/>
    <mergeCell ref="G4:G5"/>
    <mergeCell ref="H4:H5"/>
    <mergeCell ref="I4:I5"/>
    <mergeCell ref="J4:J5"/>
    <mergeCell ref="K4:L5"/>
    <mergeCell ref="P4:P5"/>
    <mergeCell ref="Q4:R5"/>
    <mergeCell ref="S4:S5"/>
    <mergeCell ref="T4:Z4"/>
    <mergeCell ref="AA4:AD4"/>
    <mergeCell ref="D81:L81"/>
    <mergeCell ref="D72:L72"/>
    <mergeCell ref="D73:L73"/>
    <mergeCell ref="D74:L74"/>
    <mergeCell ref="D75:L75"/>
    <mergeCell ref="D76:L76"/>
    <mergeCell ref="D80:L8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79E2D-831D-4891-844E-3054CC9F9AD4}">
  <dimension ref="A1:AE81"/>
  <sheetViews>
    <sheetView zoomScale="80" zoomScaleNormal="80" workbookViewId="0">
      <selection sqref="A1:E1"/>
    </sheetView>
  </sheetViews>
  <sheetFormatPr defaultColWidth="9.28515625" defaultRowHeight="17.25" x14ac:dyDescent="0.25"/>
  <cols>
    <col min="1" max="1" width="1.28515625" style="21" customWidth="1"/>
    <col min="2" max="2" width="9" style="76" customWidth="1"/>
    <col min="3" max="3" width="9.7109375" style="60" customWidth="1"/>
    <col min="4" max="4" width="53.28515625" style="21" customWidth="1"/>
    <col min="5" max="5" width="12.28515625" style="21" customWidth="1"/>
    <col min="6" max="6" width="11.42578125" style="21" customWidth="1"/>
    <col min="7" max="7" width="12" style="21" customWidth="1"/>
    <col min="8" max="8" width="14.7109375" style="21" customWidth="1"/>
    <col min="9" max="9" width="12.7109375" style="21" customWidth="1"/>
    <col min="10" max="10" width="3" style="21" customWidth="1"/>
    <col min="11" max="11" width="12.7109375" style="22" customWidth="1"/>
    <col min="12" max="12" width="7.42578125" style="22" customWidth="1"/>
    <col min="13" max="13" width="3" style="23" customWidth="1"/>
    <col min="14" max="14" width="12.7109375" style="22" customWidth="1"/>
    <col min="15" max="15" width="7.7109375" style="22" customWidth="1"/>
    <col min="16" max="16" width="3" style="24" customWidth="1"/>
    <col min="17" max="17" width="12.7109375" style="22" customWidth="1"/>
    <col min="18" max="18" width="7.42578125" style="22" customWidth="1"/>
    <col min="19" max="19" width="3" style="25" customWidth="1"/>
    <col min="20" max="20" width="12.7109375" style="21" customWidth="1"/>
    <col min="21" max="21" width="12.7109375" style="26" customWidth="1"/>
    <col min="22" max="22" width="12.7109375" style="21" customWidth="1"/>
    <col min="23" max="23" width="12.7109375" style="26" customWidth="1"/>
    <col min="24" max="24" width="12.7109375" style="21" customWidth="1"/>
    <col min="25" max="25" width="12.7109375" style="26" customWidth="1"/>
    <col min="26" max="29" width="12.7109375" style="21" customWidth="1"/>
    <col min="30" max="30" width="12.7109375" style="27" customWidth="1"/>
    <col min="31" max="33" width="9.5703125" style="21" customWidth="1"/>
    <col min="34" max="16384" width="9.28515625" style="21"/>
  </cols>
  <sheetData>
    <row r="1" spans="1:31" s="4" customFormat="1" ht="60" customHeight="1" thickBot="1" x14ac:dyDescent="0.3">
      <c r="A1" s="180"/>
      <c r="B1" s="181"/>
      <c r="C1" s="181"/>
      <c r="D1" s="181"/>
      <c r="E1" s="182"/>
      <c r="F1" s="1"/>
      <c r="G1" s="2"/>
      <c r="H1" s="2"/>
      <c r="I1" s="3"/>
      <c r="K1" s="2"/>
      <c r="L1" s="5"/>
      <c r="M1" s="6"/>
      <c r="N1" s="3"/>
      <c r="O1" s="7"/>
      <c r="P1" s="8"/>
      <c r="Q1" s="5"/>
      <c r="R1" s="5"/>
      <c r="S1" s="9"/>
      <c r="U1" s="10"/>
      <c r="V1" s="11"/>
      <c r="W1" s="10"/>
      <c r="Y1" s="10"/>
      <c r="AD1" s="12"/>
    </row>
    <row r="2" spans="1:31" s="4" customFormat="1" ht="23.25" customHeight="1" x14ac:dyDescent="0.3">
      <c r="A2" s="13"/>
      <c r="B2" s="14" t="s">
        <v>0</v>
      </c>
      <c r="C2" s="15"/>
      <c r="D2" s="13"/>
      <c r="E2" s="16"/>
      <c r="F2" s="3"/>
      <c r="G2" s="3"/>
      <c r="H2" s="3"/>
      <c r="I2" s="3"/>
      <c r="K2" s="5"/>
      <c r="L2" s="5"/>
      <c r="M2" s="6"/>
      <c r="N2" s="5"/>
      <c r="O2" s="5"/>
      <c r="P2" s="8"/>
      <c r="Q2" s="5"/>
      <c r="R2" s="5"/>
      <c r="S2" s="9"/>
      <c r="U2" s="17"/>
      <c r="W2" s="17"/>
      <c r="X2" s="18"/>
      <c r="Y2" s="17"/>
      <c r="AA2" s="19"/>
      <c r="AB2" s="19"/>
      <c r="AD2" s="12"/>
    </row>
    <row r="3" spans="1:31" ht="7.15" customHeight="1" thickBot="1" x14ac:dyDescent="0.3">
      <c r="A3"/>
      <c r="B3"/>
      <c r="C3" s="20"/>
      <c r="D3"/>
      <c r="E3"/>
    </row>
    <row r="4" spans="1:31" s="29" customFormat="1" ht="21.6" customHeight="1" x14ac:dyDescent="0.25">
      <c r="A4" s="21"/>
      <c r="B4" s="183" t="s">
        <v>1</v>
      </c>
      <c r="C4" s="170" t="s">
        <v>2</v>
      </c>
      <c r="D4" s="170" t="s">
        <v>3</v>
      </c>
      <c r="E4" s="170" t="s">
        <v>4</v>
      </c>
      <c r="F4" s="170" t="s">
        <v>5</v>
      </c>
      <c r="G4" s="170" t="s">
        <v>6</v>
      </c>
      <c r="H4" s="170" t="s">
        <v>7</v>
      </c>
      <c r="I4" s="170" t="s">
        <v>8</v>
      </c>
      <c r="J4" s="172"/>
      <c r="K4" s="174" t="s">
        <v>9</v>
      </c>
      <c r="L4" s="174"/>
      <c r="M4" s="28"/>
      <c r="N4" s="176" t="s">
        <v>10</v>
      </c>
      <c r="O4" s="177"/>
      <c r="P4" s="158"/>
      <c r="Q4" s="160" t="s">
        <v>11</v>
      </c>
      <c r="R4" s="161"/>
      <c r="S4" s="164"/>
      <c r="T4" s="166" t="s">
        <v>12</v>
      </c>
      <c r="U4" s="167"/>
      <c r="V4" s="167"/>
      <c r="W4" s="167"/>
      <c r="X4" s="167"/>
      <c r="Y4" s="167"/>
      <c r="Z4" s="168"/>
      <c r="AA4" s="166" t="s">
        <v>13</v>
      </c>
      <c r="AB4" s="167"/>
      <c r="AC4" s="167"/>
      <c r="AD4" s="169"/>
    </row>
    <row r="5" spans="1:31" s="29" customFormat="1" ht="92.25" customHeight="1" x14ac:dyDescent="0.25">
      <c r="A5" s="21"/>
      <c r="B5" s="184"/>
      <c r="C5" s="171"/>
      <c r="D5" s="171"/>
      <c r="E5" s="171"/>
      <c r="F5" s="171"/>
      <c r="G5" s="171"/>
      <c r="H5" s="171"/>
      <c r="I5" s="171"/>
      <c r="J5" s="173"/>
      <c r="K5" s="175"/>
      <c r="L5" s="175"/>
      <c r="M5" s="30"/>
      <c r="N5" s="178"/>
      <c r="O5" s="179"/>
      <c r="P5" s="159"/>
      <c r="Q5" s="162"/>
      <c r="R5" s="163"/>
      <c r="S5" s="165"/>
      <c r="T5" s="31" t="s">
        <v>14</v>
      </c>
      <c r="U5" s="32" t="s">
        <v>15</v>
      </c>
      <c r="V5" s="31" t="s">
        <v>16</v>
      </c>
      <c r="W5" s="32" t="s">
        <v>17</v>
      </c>
      <c r="X5" s="31" t="s">
        <v>18</v>
      </c>
      <c r="Y5" s="32" t="s">
        <v>19</v>
      </c>
      <c r="Z5" s="33" t="s">
        <v>20</v>
      </c>
      <c r="AA5" s="31" t="s">
        <v>21</v>
      </c>
      <c r="AB5" s="31" t="s">
        <v>22</v>
      </c>
      <c r="AC5" s="31" t="s">
        <v>23</v>
      </c>
      <c r="AD5" s="34" t="s">
        <v>24</v>
      </c>
    </row>
    <row r="6" spans="1:31" s="29" customFormat="1" ht="20.85" customHeight="1" thickBot="1" x14ac:dyDescent="0.3">
      <c r="A6" s="21"/>
      <c r="B6" s="35"/>
      <c r="C6" s="36"/>
      <c r="D6" s="36"/>
      <c r="E6" s="36"/>
      <c r="F6" s="36"/>
      <c r="G6" s="36"/>
      <c r="H6" s="36"/>
      <c r="I6" s="36"/>
      <c r="J6" s="37"/>
      <c r="K6" s="38" t="s">
        <v>25</v>
      </c>
      <c r="L6" s="38" t="s">
        <v>26</v>
      </c>
      <c r="M6" s="39"/>
      <c r="N6" s="38" t="s">
        <v>25</v>
      </c>
      <c r="O6" s="38" t="s">
        <v>27</v>
      </c>
      <c r="P6" s="40"/>
      <c r="Q6" s="38" t="s">
        <v>25</v>
      </c>
      <c r="R6" s="38" t="s">
        <v>27</v>
      </c>
      <c r="S6" s="41"/>
      <c r="T6" s="42" t="s">
        <v>28</v>
      </c>
      <c r="U6" s="43" t="s">
        <v>28</v>
      </c>
      <c r="V6" s="42" t="s">
        <v>28</v>
      </c>
      <c r="W6" s="43" t="s">
        <v>28</v>
      </c>
      <c r="X6" s="42" t="s">
        <v>28</v>
      </c>
      <c r="Y6" s="43" t="s">
        <v>28</v>
      </c>
      <c r="Z6" s="44" t="s">
        <v>28</v>
      </c>
      <c r="AA6" s="42" t="s">
        <v>28</v>
      </c>
      <c r="AB6" s="42" t="s">
        <v>28</v>
      </c>
      <c r="AC6" s="42" t="s">
        <v>28</v>
      </c>
      <c r="AD6" s="45" t="s">
        <v>28</v>
      </c>
    </row>
    <row r="7" spans="1:31" s="29" customFormat="1" ht="20.100000000000001" customHeight="1" x14ac:dyDescent="0.25">
      <c r="A7" s="21"/>
      <c r="B7" s="150">
        <v>97</v>
      </c>
      <c r="C7" s="151">
        <v>1</v>
      </c>
      <c r="D7" s="153" t="s">
        <v>88</v>
      </c>
      <c r="E7" s="47">
        <v>334470</v>
      </c>
      <c r="F7" s="47">
        <v>64939</v>
      </c>
      <c r="G7" s="47">
        <v>1695</v>
      </c>
      <c r="H7" s="47">
        <v>1239423</v>
      </c>
      <c r="I7" s="47">
        <v>1240129</v>
      </c>
      <c r="J7" s="142"/>
      <c r="K7" s="143">
        <v>386306.74</v>
      </c>
      <c r="L7" s="48">
        <f t="shared" ref="L7:L38" si="0">K7*1000/I7</f>
        <v>311.50528694998667</v>
      </c>
      <c r="M7" s="142"/>
      <c r="N7" s="143">
        <v>254705.56</v>
      </c>
      <c r="O7" s="48">
        <f t="shared" ref="O7:O38" si="1">N7*1000/I7</f>
        <v>205.38634287239472</v>
      </c>
      <c r="P7" s="142"/>
      <c r="Q7" s="143">
        <v>131601.18</v>
      </c>
      <c r="R7" s="48">
        <f t="shared" ref="R7:R38" si="2">Q7*1000/I7</f>
        <v>106.11894407759193</v>
      </c>
      <c r="S7" s="142"/>
      <c r="T7" s="144">
        <v>2.6812214071809035E-2</v>
      </c>
      <c r="U7" s="144">
        <v>0</v>
      </c>
      <c r="V7" s="144">
        <v>6.7103560676099891E-2</v>
      </c>
      <c r="W7" s="144">
        <v>0.37487108644192929</v>
      </c>
      <c r="X7" s="144">
        <v>0.52649227602255722</v>
      </c>
      <c r="Y7" s="144">
        <v>4.720862787604637E-3</v>
      </c>
      <c r="Z7" s="145">
        <f t="shared" ref="Z7:Z38" si="3">N7/K7</f>
        <v>0.65933501444991616</v>
      </c>
      <c r="AA7" s="144">
        <v>0.48638378470466603</v>
      </c>
      <c r="AB7" s="144">
        <v>7.9452175124873506E-4</v>
      </c>
      <c r="AC7" s="144">
        <v>0.51282169354408524</v>
      </c>
      <c r="AD7" s="146">
        <f t="shared" ref="AD7:AD38" si="4">Q7/K7</f>
        <v>0.34066498555008384</v>
      </c>
      <c r="AE7" s="49"/>
    </row>
    <row r="8" spans="1:31" s="29" customFormat="1" ht="20.100000000000001" customHeight="1" x14ac:dyDescent="0.25">
      <c r="A8" s="21"/>
      <c r="B8" s="150">
        <v>6</v>
      </c>
      <c r="C8" s="151">
        <v>2</v>
      </c>
      <c r="D8" s="153" t="s">
        <v>44</v>
      </c>
      <c r="E8" s="47">
        <v>219715</v>
      </c>
      <c r="F8" s="47">
        <v>25974</v>
      </c>
      <c r="G8" s="47">
        <v>0</v>
      </c>
      <c r="H8" s="47">
        <v>751500</v>
      </c>
      <c r="I8" s="47">
        <v>751500</v>
      </c>
      <c r="J8" s="142"/>
      <c r="K8" s="143">
        <v>258515.58</v>
      </c>
      <c r="L8" s="48">
        <f t="shared" si="0"/>
        <v>343.99944111776449</v>
      </c>
      <c r="M8" s="142"/>
      <c r="N8" s="143">
        <v>159037.99</v>
      </c>
      <c r="O8" s="48">
        <f t="shared" si="1"/>
        <v>211.62739853626081</v>
      </c>
      <c r="P8" s="142"/>
      <c r="Q8" s="143">
        <v>99477.59</v>
      </c>
      <c r="R8" s="48">
        <f t="shared" si="2"/>
        <v>132.37204258150365</v>
      </c>
      <c r="S8" s="142"/>
      <c r="T8" s="144">
        <v>2.6036357728112639E-2</v>
      </c>
      <c r="U8" s="144">
        <v>4.7158543691353243E-2</v>
      </c>
      <c r="V8" s="144">
        <v>8.8740369518000073E-2</v>
      </c>
      <c r="W8" s="144">
        <v>0.48882263916942109</v>
      </c>
      <c r="X8" s="144">
        <v>0.34196150240580886</v>
      </c>
      <c r="Y8" s="144">
        <v>7.2805874873041352E-3</v>
      </c>
      <c r="Z8" s="145">
        <f t="shared" si="3"/>
        <v>0.61519692546190063</v>
      </c>
      <c r="AA8" s="144">
        <v>0.64717078489738245</v>
      </c>
      <c r="AB8" s="144">
        <v>0</v>
      </c>
      <c r="AC8" s="144">
        <v>0.35282921510261755</v>
      </c>
      <c r="AD8" s="146">
        <f t="shared" si="4"/>
        <v>0.38480307453809942</v>
      </c>
      <c r="AE8" s="49"/>
    </row>
    <row r="9" spans="1:31" s="29" customFormat="1" ht="20.100000000000001" customHeight="1" x14ac:dyDescent="0.25">
      <c r="A9" s="21"/>
      <c r="B9" s="150">
        <v>53</v>
      </c>
      <c r="C9" s="151">
        <v>2</v>
      </c>
      <c r="D9" s="153" t="s">
        <v>83</v>
      </c>
      <c r="E9" s="47">
        <v>152696</v>
      </c>
      <c r="F9" s="47">
        <v>79844</v>
      </c>
      <c r="G9" s="47">
        <v>0</v>
      </c>
      <c r="H9" s="47">
        <v>626730</v>
      </c>
      <c r="I9" s="47">
        <v>626730</v>
      </c>
      <c r="J9" s="142"/>
      <c r="K9" s="143">
        <v>201223.12</v>
      </c>
      <c r="L9" s="48">
        <f t="shared" si="0"/>
        <v>321.06827501475914</v>
      </c>
      <c r="M9" s="142"/>
      <c r="N9" s="143">
        <v>122074.82</v>
      </c>
      <c r="O9" s="48">
        <f t="shared" si="1"/>
        <v>194.78055941154884</v>
      </c>
      <c r="P9" s="142"/>
      <c r="Q9" s="143">
        <v>79148.3</v>
      </c>
      <c r="R9" s="48">
        <f t="shared" si="2"/>
        <v>126.28771560321032</v>
      </c>
      <c r="S9" s="142">
        <v>1</v>
      </c>
      <c r="T9" s="144">
        <v>2.8288225204837491E-2</v>
      </c>
      <c r="U9" s="144">
        <v>0</v>
      </c>
      <c r="V9" s="144">
        <v>0.11207700326734048</v>
      </c>
      <c r="W9" s="144">
        <v>0.30982515476983702</v>
      </c>
      <c r="X9" s="144">
        <v>0.54402652406122731</v>
      </c>
      <c r="Y9" s="144">
        <v>5.7830926967576109E-3</v>
      </c>
      <c r="Z9" s="145">
        <f t="shared" si="3"/>
        <v>0.60666398572887659</v>
      </c>
      <c r="AA9" s="144">
        <v>0</v>
      </c>
      <c r="AB9" s="144">
        <v>9.9117732155965454E-4</v>
      </c>
      <c r="AC9" s="144">
        <v>0.99900882267844038</v>
      </c>
      <c r="AD9" s="146">
        <f t="shared" si="4"/>
        <v>0.39333601427112352</v>
      </c>
      <c r="AE9" s="49"/>
    </row>
    <row r="10" spans="1:31" s="29" customFormat="1" ht="20.100000000000001" customHeight="1" x14ac:dyDescent="0.25">
      <c r="A10" s="21"/>
      <c r="B10" s="150">
        <v>324</v>
      </c>
      <c r="C10" s="151">
        <v>4</v>
      </c>
      <c r="D10" s="153" t="s">
        <v>55</v>
      </c>
      <c r="E10" s="47">
        <v>48484</v>
      </c>
      <c r="F10" s="47">
        <v>9286</v>
      </c>
      <c r="G10" s="47">
        <v>0</v>
      </c>
      <c r="H10" s="47">
        <v>134344</v>
      </c>
      <c r="I10" s="47">
        <v>134344</v>
      </c>
      <c r="J10" s="142"/>
      <c r="K10" s="143">
        <v>44853.07</v>
      </c>
      <c r="L10" s="48">
        <f t="shared" si="0"/>
        <v>333.86731078425532</v>
      </c>
      <c r="M10" s="142"/>
      <c r="N10" s="143">
        <v>25654.3</v>
      </c>
      <c r="O10" s="48">
        <f t="shared" si="1"/>
        <v>190.95977490621092</v>
      </c>
      <c r="P10" s="142"/>
      <c r="Q10" s="143">
        <v>19198.769999999997</v>
      </c>
      <c r="R10" s="48">
        <f t="shared" si="2"/>
        <v>142.9075358780444</v>
      </c>
      <c r="S10" s="142"/>
      <c r="T10" s="144">
        <v>2.8854422065696592E-2</v>
      </c>
      <c r="U10" s="144">
        <v>0</v>
      </c>
      <c r="V10" s="144">
        <v>0.1270512155856913</v>
      </c>
      <c r="W10" s="144">
        <v>0.31181907126680519</v>
      </c>
      <c r="X10" s="144">
        <v>0.52222746284248645</v>
      </c>
      <c r="Y10" s="144">
        <v>1.0047828239320503E-2</v>
      </c>
      <c r="Z10" s="145">
        <f t="shared" si="3"/>
        <v>0.57196307855850226</v>
      </c>
      <c r="AA10" s="144">
        <v>0</v>
      </c>
      <c r="AB10" s="144">
        <v>1.0729854047941616E-3</v>
      </c>
      <c r="AC10" s="144">
        <v>0.99892701459520594</v>
      </c>
      <c r="AD10" s="146">
        <f t="shared" si="4"/>
        <v>0.42803692144149769</v>
      </c>
      <c r="AE10" s="49"/>
    </row>
    <row r="11" spans="1:31" s="29" customFormat="1" ht="20.100000000000001" customHeight="1" x14ac:dyDescent="0.25">
      <c r="A11" s="21"/>
      <c r="B11" s="150">
        <v>14</v>
      </c>
      <c r="C11" s="151">
        <v>3</v>
      </c>
      <c r="D11" s="153" t="s">
        <v>32</v>
      </c>
      <c r="E11" s="47">
        <v>44669</v>
      </c>
      <c r="F11" s="47">
        <v>12033</v>
      </c>
      <c r="G11" s="47">
        <v>0</v>
      </c>
      <c r="H11" s="47">
        <v>155137</v>
      </c>
      <c r="I11" s="47">
        <v>155137</v>
      </c>
      <c r="J11" s="142"/>
      <c r="K11" s="143">
        <v>55231.9</v>
      </c>
      <c r="L11" s="48">
        <f t="shared" si="0"/>
        <v>356.02016282382669</v>
      </c>
      <c r="M11" s="142"/>
      <c r="N11" s="143">
        <v>30752.6</v>
      </c>
      <c r="O11" s="48">
        <f t="shared" si="1"/>
        <v>198.22866240806513</v>
      </c>
      <c r="P11" s="142"/>
      <c r="Q11" s="143">
        <v>24479.3</v>
      </c>
      <c r="R11" s="48">
        <f t="shared" si="2"/>
        <v>157.79150041576156</v>
      </c>
      <c r="S11" s="142">
        <v>1</v>
      </c>
      <c r="T11" s="144">
        <v>2.7796023750837326E-2</v>
      </c>
      <c r="U11" s="144">
        <v>0</v>
      </c>
      <c r="V11" s="144">
        <v>0.12376156812757295</v>
      </c>
      <c r="W11" s="144">
        <v>0.46486768598427453</v>
      </c>
      <c r="X11" s="144">
        <v>0.37699414033284989</v>
      </c>
      <c r="Y11" s="144">
        <v>6.5805818044653141E-3</v>
      </c>
      <c r="Z11" s="145">
        <f t="shared" si="3"/>
        <v>0.55679055038845304</v>
      </c>
      <c r="AA11" s="144">
        <v>0</v>
      </c>
      <c r="AB11" s="144">
        <v>9.9880307034923375E-4</v>
      </c>
      <c r="AC11" s="144">
        <v>0.99900119692965073</v>
      </c>
      <c r="AD11" s="146">
        <f t="shared" si="4"/>
        <v>0.4432094496115469</v>
      </c>
      <c r="AE11" s="49"/>
    </row>
    <row r="12" spans="1:31" s="29" customFormat="1" ht="20.100000000000001" customHeight="1" x14ac:dyDescent="0.25">
      <c r="A12" s="21"/>
      <c r="B12" s="150">
        <v>630</v>
      </c>
      <c r="C12" s="151">
        <v>9</v>
      </c>
      <c r="D12" s="153" t="s">
        <v>67</v>
      </c>
      <c r="E12" s="47">
        <v>3633</v>
      </c>
      <c r="F12" s="47">
        <v>0</v>
      </c>
      <c r="G12" s="47">
        <v>2642</v>
      </c>
      <c r="H12" s="47">
        <v>2285</v>
      </c>
      <c r="I12" s="47">
        <v>3386</v>
      </c>
      <c r="J12" s="142"/>
      <c r="K12" s="143">
        <v>1465.5438047762702</v>
      </c>
      <c r="L12" s="48">
        <f t="shared" si="0"/>
        <v>432.82451410994395</v>
      </c>
      <c r="M12" s="142"/>
      <c r="N12" s="143">
        <v>814.25904382101623</v>
      </c>
      <c r="O12" s="48">
        <f t="shared" si="1"/>
        <v>240.47815824601778</v>
      </c>
      <c r="P12" s="142">
        <v>6</v>
      </c>
      <c r="Q12" s="143">
        <v>651.284760955254</v>
      </c>
      <c r="R12" s="48">
        <f t="shared" si="2"/>
        <v>192.34635586392616</v>
      </c>
      <c r="S12" s="142">
        <v>2</v>
      </c>
      <c r="T12" s="144">
        <v>1.5461909935835396E-2</v>
      </c>
      <c r="U12" s="144">
        <v>0</v>
      </c>
      <c r="V12" s="144">
        <v>1.9772577439789506E-2</v>
      </c>
      <c r="W12" s="144">
        <v>0.95113348718452029</v>
      </c>
      <c r="X12" s="144">
        <v>0</v>
      </c>
      <c r="Y12" s="144">
        <v>1.3632025439854875E-2</v>
      </c>
      <c r="Z12" s="145">
        <f t="shared" si="3"/>
        <v>0.55560198280482032</v>
      </c>
      <c r="AA12" s="144">
        <v>0</v>
      </c>
      <c r="AB12" s="144">
        <v>1.2897584134595028E-3</v>
      </c>
      <c r="AC12" s="144">
        <v>0.99871024158654043</v>
      </c>
      <c r="AD12" s="146">
        <f t="shared" si="4"/>
        <v>0.44439801719517968</v>
      </c>
      <c r="AE12" s="49"/>
    </row>
    <row r="13" spans="1:31" s="29" customFormat="1" ht="20.100000000000001" customHeight="1" x14ac:dyDescent="0.25">
      <c r="A13" s="21"/>
      <c r="B13" s="150">
        <v>1</v>
      </c>
      <c r="C13" s="151">
        <v>1</v>
      </c>
      <c r="D13" s="153" t="s">
        <v>53</v>
      </c>
      <c r="E13" s="47">
        <v>186011</v>
      </c>
      <c r="F13" s="47">
        <v>54042</v>
      </c>
      <c r="G13" s="47">
        <v>0</v>
      </c>
      <c r="H13" s="47">
        <v>627990</v>
      </c>
      <c r="I13" s="47">
        <v>627990</v>
      </c>
      <c r="J13" s="142"/>
      <c r="K13" s="143">
        <v>204262.08</v>
      </c>
      <c r="L13" s="48">
        <f t="shared" si="0"/>
        <v>325.26326852338411</v>
      </c>
      <c r="M13" s="142"/>
      <c r="N13" s="143">
        <v>106420.79</v>
      </c>
      <c r="O13" s="48">
        <f t="shared" si="1"/>
        <v>169.46255513622827</v>
      </c>
      <c r="P13" s="142"/>
      <c r="Q13" s="143">
        <v>97841.29</v>
      </c>
      <c r="R13" s="48">
        <f t="shared" si="2"/>
        <v>155.80071338715584</v>
      </c>
      <c r="S13" s="142">
        <v>1</v>
      </c>
      <c r="T13" s="144">
        <v>3.2514511497236581E-2</v>
      </c>
      <c r="U13" s="144">
        <v>1.928006736277752E-3</v>
      </c>
      <c r="V13" s="144">
        <v>7.0960194901766846E-2</v>
      </c>
      <c r="W13" s="144">
        <v>0.37893554445517652</v>
      </c>
      <c r="X13" s="144">
        <v>0.51035150180711875</v>
      </c>
      <c r="Y13" s="144">
        <v>5.310240602423643E-3</v>
      </c>
      <c r="Z13" s="145">
        <f t="shared" si="3"/>
        <v>0.52100120590175136</v>
      </c>
      <c r="AA13" s="144">
        <v>0</v>
      </c>
      <c r="AB13" s="144">
        <v>1.5894107692161459E-3</v>
      </c>
      <c r="AC13" s="144">
        <v>0.99841058923078396</v>
      </c>
      <c r="AD13" s="146">
        <f t="shared" si="4"/>
        <v>0.47899879409824869</v>
      </c>
      <c r="AE13" s="49"/>
    </row>
    <row r="14" spans="1:31" s="29" customFormat="1" ht="20.100000000000001" customHeight="1" x14ac:dyDescent="0.25">
      <c r="A14" s="21"/>
      <c r="B14" s="150">
        <v>21</v>
      </c>
      <c r="C14" s="151">
        <v>4</v>
      </c>
      <c r="D14" s="153" t="s">
        <v>84</v>
      </c>
      <c r="E14" s="47">
        <v>34234</v>
      </c>
      <c r="F14" s="47">
        <v>2306</v>
      </c>
      <c r="G14" s="47">
        <v>0</v>
      </c>
      <c r="H14" s="47">
        <v>103010</v>
      </c>
      <c r="I14" s="47">
        <v>103010</v>
      </c>
      <c r="J14" s="142"/>
      <c r="K14" s="143">
        <v>32578.74</v>
      </c>
      <c r="L14" s="48">
        <f t="shared" si="0"/>
        <v>316.26774099601982</v>
      </c>
      <c r="M14" s="142"/>
      <c r="N14" s="143">
        <v>16669.669999999998</v>
      </c>
      <c r="O14" s="48">
        <f t="shared" si="1"/>
        <v>161.82574507329383</v>
      </c>
      <c r="P14" s="142"/>
      <c r="Q14" s="143">
        <v>15909.07</v>
      </c>
      <c r="R14" s="48">
        <f t="shared" si="2"/>
        <v>154.44199592272594</v>
      </c>
      <c r="S14" s="142"/>
      <c r="T14" s="144">
        <v>3.4049264322569078E-2</v>
      </c>
      <c r="U14" s="144">
        <v>4.8531254667908845E-4</v>
      </c>
      <c r="V14" s="144">
        <v>0.12028732422417482</v>
      </c>
      <c r="W14" s="144">
        <v>0.49347887510670579</v>
      </c>
      <c r="X14" s="144">
        <v>0.33891912677335551</v>
      </c>
      <c r="Y14" s="144">
        <v>1.2780097026515823E-2</v>
      </c>
      <c r="Z14" s="145">
        <f t="shared" si="3"/>
        <v>0.51167325685400966</v>
      </c>
      <c r="AA14" s="144">
        <v>0</v>
      </c>
      <c r="AB14" s="144">
        <v>2.9436038687365132E-3</v>
      </c>
      <c r="AC14" s="144">
        <v>0.99705639613126351</v>
      </c>
      <c r="AD14" s="146">
        <f t="shared" si="4"/>
        <v>0.48832674314599028</v>
      </c>
      <c r="AE14" s="49"/>
    </row>
    <row r="15" spans="1:31" s="29" customFormat="1" ht="20.100000000000001" customHeight="1" x14ac:dyDescent="0.25">
      <c r="A15" s="21"/>
      <c r="B15" s="150">
        <v>87</v>
      </c>
      <c r="C15" s="151">
        <v>4</v>
      </c>
      <c r="D15" s="153" t="s">
        <v>75</v>
      </c>
      <c r="E15" s="47">
        <v>78348</v>
      </c>
      <c r="F15" s="47">
        <v>5478</v>
      </c>
      <c r="G15" s="47">
        <v>4651</v>
      </c>
      <c r="H15" s="47">
        <v>172661</v>
      </c>
      <c r="I15" s="47">
        <v>174599</v>
      </c>
      <c r="J15" s="142"/>
      <c r="K15" s="143">
        <v>48959.64</v>
      </c>
      <c r="L15" s="48">
        <f t="shared" si="0"/>
        <v>280.41191530306588</v>
      </c>
      <c r="M15" s="142"/>
      <c r="N15" s="143">
        <v>25006.42</v>
      </c>
      <c r="O15" s="48">
        <f t="shared" si="1"/>
        <v>143.22201158082234</v>
      </c>
      <c r="P15" s="142"/>
      <c r="Q15" s="143">
        <v>23953.22</v>
      </c>
      <c r="R15" s="48">
        <f t="shared" si="2"/>
        <v>137.18990372224354</v>
      </c>
      <c r="S15" s="142"/>
      <c r="T15" s="144">
        <v>3.8044630138980316E-2</v>
      </c>
      <c r="U15" s="144">
        <v>0</v>
      </c>
      <c r="V15" s="144">
        <v>0.12836303637225963</v>
      </c>
      <c r="W15" s="144">
        <v>0.54350642754940537</v>
      </c>
      <c r="X15" s="144">
        <v>0.27942544354609739</v>
      </c>
      <c r="Y15" s="144">
        <v>1.0660462393257412E-2</v>
      </c>
      <c r="Z15" s="145">
        <f t="shared" si="3"/>
        <v>0.51075579804099869</v>
      </c>
      <c r="AA15" s="144">
        <v>0</v>
      </c>
      <c r="AB15" s="144">
        <v>5.3587784857317723E-3</v>
      </c>
      <c r="AC15" s="144">
        <v>0.99464122151426826</v>
      </c>
      <c r="AD15" s="146">
        <f t="shared" si="4"/>
        <v>0.48924420195900137</v>
      </c>
      <c r="AE15" s="49"/>
    </row>
    <row r="16" spans="1:31" s="29" customFormat="1" ht="20.100000000000001" customHeight="1" x14ac:dyDescent="0.25">
      <c r="A16" s="21"/>
      <c r="B16" s="152">
        <v>958</v>
      </c>
      <c r="C16" s="151">
        <v>7</v>
      </c>
      <c r="D16" s="154" t="s">
        <v>43</v>
      </c>
      <c r="E16" s="47">
        <v>1957</v>
      </c>
      <c r="F16" s="47">
        <v>215</v>
      </c>
      <c r="G16" s="47">
        <v>8</v>
      </c>
      <c r="H16" s="47">
        <v>4109</v>
      </c>
      <c r="I16" s="47">
        <v>4112</v>
      </c>
      <c r="J16" s="147"/>
      <c r="K16" s="143">
        <v>1923.15</v>
      </c>
      <c r="L16" s="54">
        <f t="shared" si="0"/>
        <v>467.6921206225681</v>
      </c>
      <c r="M16" s="147"/>
      <c r="N16" s="143">
        <v>980.54</v>
      </c>
      <c r="O16" s="54">
        <f t="shared" si="1"/>
        <v>238.45817120622567</v>
      </c>
      <c r="P16" s="147"/>
      <c r="Q16" s="143">
        <v>942.61</v>
      </c>
      <c r="R16" s="54">
        <f t="shared" si="2"/>
        <v>229.23394941634243</v>
      </c>
      <c r="S16" s="147"/>
      <c r="T16" s="144">
        <v>2.3089318130825872E-2</v>
      </c>
      <c r="U16" s="144">
        <v>0</v>
      </c>
      <c r="V16" s="144">
        <v>3.9498643604544435E-2</v>
      </c>
      <c r="W16" s="144">
        <v>0.61681318457176659</v>
      </c>
      <c r="X16" s="144">
        <v>0.32059885369286312</v>
      </c>
      <c r="Y16" s="144">
        <v>0</v>
      </c>
      <c r="Z16" s="148">
        <f t="shared" si="3"/>
        <v>0.50986142526583988</v>
      </c>
      <c r="AA16" s="144">
        <v>0</v>
      </c>
      <c r="AB16" s="144">
        <v>1.2889742311242189E-2</v>
      </c>
      <c r="AC16" s="144">
        <v>0.98711025768875782</v>
      </c>
      <c r="AD16" s="146">
        <f t="shared" si="4"/>
        <v>0.49013857473416006</v>
      </c>
      <c r="AE16" s="49"/>
    </row>
    <row r="17" spans="1:31" s="29" customFormat="1" ht="20.100000000000001" customHeight="1" x14ac:dyDescent="0.25">
      <c r="A17" s="21"/>
      <c r="B17" s="152">
        <v>36</v>
      </c>
      <c r="C17" s="151">
        <v>3</v>
      </c>
      <c r="D17" s="154" t="s">
        <v>52</v>
      </c>
      <c r="E17" s="47">
        <v>31619</v>
      </c>
      <c r="F17" s="47">
        <v>30045</v>
      </c>
      <c r="G17" s="47">
        <v>0</v>
      </c>
      <c r="H17" s="47">
        <v>147900</v>
      </c>
      <c r="I17" s="47">
        <v>147900</v>
      </c>
      <c r="J17" s="147"/>
      <c r="K17" s="143">
        <v>55746.74</v>
      </c>
      <c r="L17" s="54">
        <f t="shared" si="0"/>
        <v>376.92183908045979</v>
      </c>
      <c r="M17" s="147"/>
      <c r="N17" s="143">
        <v>28376.58</v>
      </c>
      <c r="O17" s="54">
        <f t="shared" si="1"/>
        <v>191.86328600405679</v>
      </c>
      <c r="P17" s="147"/>
      <c r="Q17" s="143">
        <v>27370.16</v>
      </c>
      <c r="R17" s="54">
        <f t="shared" si="2"/>
        <v>185.05855307640297</v>
      </c>
      <c r="S17" s="147"/>
      <c r="T17" s="144">
        <v>2.8718400878470905E-2</v>
      </c>
      <c r="U17" s="144">
        <v>0</v>
      </c>
      <c r="V17" s="144">
        <v>9.7655531427677328E-2</v>
      </c>
      <c r="W17" s="144">
        <v>0.29304165618266892</v>
      </c>
      <c r="X17" s="144">
        <v>0.57395922975918867</v>
      </c>
      <c r="Y17" s="144">
        <v>6.6251817519940737E-3</v>
      </c>
      <c r="Z17" s="148">
        <f t="shared" si="3"/>
        <v>0.50902671618107176</v>
      </c>
      <c r="AA17" s="144">
        <v>0</v>
      </c>
      <c r="AB17" s="144">
        <v>0</v>
      </c>
      <c r="AC17" s="144">
        <v>1</v>
      </c>
      <c r="AD17" s="146">
        <f t="shared" si="4"/>
        <v>0.49097328381892824</v>
      </c>
      <c r="AE17" s="49"/>
    </row>
    <row r="18" spans="1:31" s="29" customFormat="1" ht="20.100000000000001" customHeight="1" x14ac:dyDescent="0.25">
      <c r="A18" s="21"/>
      <c r="B18" s="152">
        <v>878</v>
      </c>
      <c r="C18" s="151">
        <v>4</v>
      </c>
      <c r="D18" s="154" t="s">
        <v>71</v>
      </c>
      <c r="E18" s="47">
        <v>40911</v>
      </c>
      <c r="F18" s="47">
        <v>8634</v>
      </c>
      <c r="G18" s="47">
        <v>580</v>
      </c>
      <c r="H18" s="47">
        <v>121781</v>
      </c>
      <c r="I18" s="47">
        <v>122023</v>
      </c>
      <c r="J18" s="147"/>
      <c r="K18" s="143">
        <v>47019.973336211071</v>
      </c>
      <c r="L18" s="54">
        <f t="shared" si="0"/>
        <v>385.3369720152026</v>
      </c>
      <c r="M18" s="147"/>
      <c r="N18" s="143">
        <v>23768.857335779408</v>
      </c>
      <c r="O18" s="54">
        <f t="shared" si="1"/>
        <v>194.78997677306253</v>
      </c>
      <c r="P18" s="147">
        <v>5</v>
      </c>
      <c r="Q18" s="143">
        <v>23251.116000431663</v>
      </c>
      <c r="R18" s="54">
        <f t="shared" si="2"/>
        <v>190.54699524214013</v>
      </c>
      <c r="S18" s="147">
        <v>1</v>
      </c>
      <c r="T18" s="144">
        <v>2.8230637700446981E-2</v>
      </c>
      <c r="U18" s="144">
        <v>0</v>
      </c>
      <c r="V18" s="144">
        <v>9.1770503276003335E-2</v>
      </c>
      <c r="W18" s="144">
        <v>0.42712402437275582</v>
      </c>
      <c r="X18" s="144">
        <v>0.44413735109968594</v>
      </c>
      <c r="Y18" s="144">
        <v>8.7374835511077765E-3</v>
      </c>
      <c r="Z18" s="148">
        <f t="shared" si="3"/>
        <v>0.50550554688372207</v>
      </c>
      <c r="AA18" s="144">
        <v>0</v>
      </c>
      <c r="AB18" s="144">
        <v>1.2180060518159315E-3</v>
      </c>
      <c r="AC18" s="144">
        <v>0.99878199394818412</v>
      </c>
      <c r="AD18" s="146">
        <f t="shared" si="4"/>
        <v>0.49449445311627788</v>
      </c>
      <c r="AE18" s="49"/>
    </row>
    <row r="19" spans="1:31" s="29" customFormat="1" ht="20.100000000000001" customHeight="1" x14ac:dyDescent="0.25">
      <c r="A19" s="21"/>
      <c r="B19" s="152">
        <v>604</v>
      </c>
      <c r="C19" s="151">
        <v>7</v>
      </c>
      <c r="D19" s="154" t="s">
        <v>85</v>
      </c>
      <c r="E19" s="47">
        <v>5392</v>
      </c>
      <c r="F19" s="47">
        <v>501</v>
      </c>
      <c r="G19" s="47">
        <v>524</v>
      </c>
      <c r="H19" s="47">
        <v>13340</v>
      </c>
      <c r="I19" s="47">
        <v>13558</v>
      </c>
      <c r="J19" s="147"/>
      <c r="K19" s="143">
        <v>4721.75</v>
      </c>
      <c r="L19" s="54">
        <f t="shared" si="0"/>
        <v>348.26301814426904</v>
      </c>
      <c r="M19" s="147"/>
      <c r="N19" s="143">
        <v>2350.44</v>
      </c>
      <c r="O19" s="54">
        <f t="shared" si="1"/>
        <v>173.3618527806461</v>
      </c>
      <c r="P19" s="147"/>
      <c r="Q19" s="143">
        <v>2371.31</v>
      </c>
      <c r="R19" s="54">
        <f t="shared" si="2"/>
        <v>174.90116536362297</v>
      </c>
      <c r="S19" s="147"/>
      <c r="T19" s="144">
        <v>3.1270740797467708E-2</v>
      </c>
      <c r="U19" s="144">
        <v>0</v>
      </c>
      <c r="V19" s="144">
        <v>0.24977025578189618</v>
      </c>
      <c r="W19" s="144">
        <v>0.35132145470635284</v>
      </c>
      <c r="X19" s="144">
        <v>0.36763754871428328</v>
      </c>
      <c r="Y19" s="144">
        <v>0</v>
      </c>
      <c r="Z19" s="148">
        <f t="shared" si="3"/>
        <v>0.4977900142955472</v>
      </c>
      <c r="AA19" s="144">
        <v>0</v>
      </c>
      <c r="AB19" s="144">
        <v>7.8943706221455655E-3</v>
      </c>
      <c r="AC19" s="144">
        <v>0.99210562937785451</v>
      </c>
      <c r="AD19" s="146">
        <f t="shared" si="4"/>
        <v>0.50220998570445274</v>
      </c>
      <c r="AE19" s="49"/>
    </row>
    <row r="20" spans="1:31" s="29" customFormat="1" ht="20.100000000000001" customHeight="1" x14ac:dyDescent="0.25">
      <c r="A20" s="21"/>
      <c r="B20" s="152">
        <v>183</v>
      </c>
      <c r="C20" s="151">
        <v>4</v>
      </c>
      <c r="D20" s="154" t="s">
        <v>51</v>
      </c>
      <c r="E20" s="47">
        <v>61570</v>
      </c>
      <c r="F20" s="47">
        <v>15138</v>
      </c>
      <c r="G20" s="47">
        <v>1200</v>
      </c>
      <c r="H20" s="47">
        <v>166004</v>
      </c>
      <c r="I20" s="47">
        <v>166504</v>
      </c>
      <c r="J20" s="147"/>
      <c r="K20" s="143">
        <v>68420.679999999993</v>
      </c>
      <c r="L20" s="54">
        <f t="shared" si="0"/>
        <v>410.92514293950899</v>
      </c>
      <c r="M20" s="147"/>
      <c r="N20" s="143">
        <v>31967.18</v>
      </c>
      <c r="O20" s="54">
        <f t="shared" si="1"/>
        <v>191.990462691587</v>
      </c>
      <c r="P20" s="147"/>
      <c r="Q20" s="143">
        <v>36453.5</v>
      </c>
      <c r="R20" s="54">
        <f t="shared" si="2"/>
        <v>218.93468024792196</v>
      </c>
      <c r="S20" s="147"/>
      <c r="T20" s="144">
        <v>2.8613096306899764E-2</v>
      </c>
      <c r="U20" s="144">
        <v>2.1719150703940729E-3</v>
      </c>
      <c r="V20" s="144">
        <v>8.1854889921475715E-2</v>
      </c>
      <c r="W20" s="144">
        <v>0.53653246861312132</v>
      </c>
      <c r="X20" s="144">
        <v>0.34267614472092939</v>
      </c>
      <c r="Y20" s="144">
        <v>8.1514853671797137E-3</v>
      </c>
      <c r="Z20" s="148">
        <f t="shared" si="3"/>
        <v>0.46721517529495471</v>
      </c>
      <c r="AA20" s="144">
        <v>0</v>
      </c>
      <c r="AB20" s="144">
        <v>1.6456581672541731E-3</v>
      </c>
      <c r="AC20" s="144">
        <v>0.99835434183274585</v>
      </c>
      <c r="AD20" s="146">
        <f t="shared" si="4"/>
        <v>0.5327848247050454</v>
      </c>
      <c r="AE20" s="49"/>
    </row>
    <row r="21" spans="1:31" s="29" customFormat="1" ht="20.100000000000001" customHeight="1" x14ac:dyDescent="0.25">
      <c r="A21" s="21"/>
      <c r="B21" s="152">
        <v>270</v>
      </c>
      <c r="C21" s="151">
        <v>1</v>
      </c>
      <c r="D21" s="154" t="s">
        <v>72</v>
      </c>
      <c r="E21" s="47">
        <v>347253</v>
      </c>
      <c r="F21" s="47">
        <v>106034</v>
      </c>
      <c r="G21" s="47">
        <v>0</v>
      </c>
      <c r="H21" s="47">
        <v>1513057</v>
      </c>
      <c r="I21" s="47">
        <v>1513057</v>
      </c>
      <c r="J21" s="147"/>
      <c r="K21" s="143">
        <v>514036.32666253508</v>
      </c>
      <c r="L21" s="54">
        <f t="shared" si="0"/>
        <v>339.73361655412526</v>
      </c>
      <c r="M21" s="147"/>
      <c r="N21" s="143">
        <v>237708.16733002802</v>
      </c>
      <c r="O21" s="54">
        <f t="shared" si="1"/>
        <v>157.10456865143087</v>
      </c>
      <c r="P21" s="147">
        <v>6</v>
      </c>
      <c r="Q21" s="143">
        <v>276328.159332507</v>
      </c>
      <c r="R21" s="54">
        <f t="shared" si="2"/>
        <v>182.62904790269437</v>
      </c>
      <c r="S21" s="147"/>
      <c r="T21" s="144">
        <v>3.5072164720470894E-2</v>
      </c>
      <c r="U21" s="144">
        <v>6.7045655936058164E-3</v>
      </c>
      <c r="V21" s="144">
        <v>7.4052272573203917E-2</v>
      </c>
      <c r="W21" s="144">
        <v>0.40858350985973491</v>
      </c>
      <c r="X21" s="144">
        <v>0.47069922441771245</v>
      </c>
      <c r="Y21" s="144">
        <v>4.888262835272026E-3</v>
      </c>
      <c r="Z21" s="148">
        <f t="shared" si="3"/>
        <v>0.46243456931028043</v>
      </c>
      <c r="AA21" s="144">
        <v>5.5390192722205966E-2</v>
      </c>
      <c r="AB21" s="144">
        <v>1.1860535704782402E-3</v>
      </c>
      <c r="AC21" s="144">
        <v>0.94342375370731579</v>
      </c>
      <c r="AD21" s="146">
        <f t="shared" si="4"/>
        <v>0.53756543068971951</v>
      </c>
      <c r="AE21" s="49"/>
    </row>
    <row r="22" spans="1:31" s="29" customFormat="1" ht="20.100000000000001" customHeight="1" x14ac:dyDescent="0.25">
      <c r="A22" s="21"/>
      <c r="B22" s="152">
        <v>239</v>
      </c>
      <c r="C22" s="151">
        <v>7</v>
      </c>
      <c r="D22" s="154" t="s">
        <v>70</v>
      </c>
      <c r="E22" s="47">
        <v>18882</v>
      </c>
      <c r="F22" s="47">
        <v>1641</v>
      </c>
      <c r="G22" s="47">
        <v>746</v>
      </c>
      <c r="H22" s="47">
        <v>37730</v>
      </c>
      <c r="I22" s="47">
        <v>38041</v>
      </c>
      <c r="J22" s="147"/>
      <c r="K22" s="143">
        <v>19356.768033286859</v>
      </c>
      <c r="L22" s="54">
        <f t="shared" si="0"/>
        <v>508.83962128458398</v>
      </c>
      <c r="M22" s="147"/>
      <c r="N22" s="143">
        <v>8709.3748282938304</v>
      </c>
      <c r="O22" s="54">
        <f t="shared" si="1"/>
        <v>228.94705260886491</v>
      </c>
      <c r="P22" s="147">
        <v>5</v>
      </c>
      <c r="Q22" s="143">
        <v>10647.393204993028</v>
      </c>
      <c r="R22" s="54">
        <f t="shared" si="2"/>
        <v>279.89256867571902</v>
      </c>
      <c r="S22" s="147"/>
      <c r="T22" s="144">
        <v>2.3869681130801176E-2</v>
      </c>
      <c r="U22" s="144">
        <v>0</v>
      </c>
      <c r="V22" s="144">
        <v>9.7745247711054136E-3</v>
      </c>
      <c r="W22" s="144">
        <v>0.54001924279579594</v>
      </c>
      <c r="X22" s="144">
        <v>0.42633655130229736</v>
      </c>
      <c r="Y22" s="144">
        <v>0</v>
      </c>
      <c r="Z22" s="148">
        <f t="shared" si="3"/>
        <v>0.44993951538380567</v>
      </c>
      <c r="AA22" s="144">
        <v>0</v>
      </c>
      <c r="AB22" s="144">
        <v>0</v>
      </c>
      <c r="AC22" s="144">
        <v>1</v>
      </c>
      <c r="AD22" s="146">
        <f t="shared" si="4"/>
        <v>0.55006048461619428</v>
      </c>
      <c r="AE22" s="49"/>
    </row>
    <row r="23" spans="1:31" s="29" customFormat="1" ht="20.100000000000001" customHeight="1" x14ac:dyDescent="0.25">
      <c r="A23" s="21"/>
      <c r="B23" s="152">
        <v>8</v>
      </c>
      <c r="C23" s="151">
        <v>5</v>
      </c>
      <c r="D23" s="154" t="s">
        <v>79</v>
      </c>
      <c r="E23" s="47">
        <v>11485</v>
      </c>
      <c r="F23" s="47">
        <v>4169</v>
      </c>
      <c r="G23" s="47">
        <v>0</v>
      </c>
      <c r="H23" s="47">
        <v>33232</v>
      </c>
      <c r="I23" s="47">
        <v>33232</v>
      </c>
      <c r="J23" s="147"/>
      <c r="K23" s="143">
        <v>13473.25</v>
      </c>
      <c r="L23" s="54">
        <f t="shared" si="0"/>
        <v>405.43000722195472</v>
      </c>
      <c r="M23" s="147"/>
      <c r="N23" s="143">
        <v>5899.96</v>
      </c>
      <c r="O23" s="54">
        <f t="shared" si="1"/>
        <v>177.53851709195956</v>
      </c>
      <c r="P23" s="147"/>
      <c r="Q23" s="143">
        <v>7573.29</v>
      </c>
      <c r="R23" s="54">
        <f t="shared" si="2"/>
        <v>227.89149012999519</v>
      </c>
      <c r="S23" s="147">
        <v>1</v>
      </c>
      <c r="T23" s="144">
        <v>3.1035803632567003E-2</v>
      </c>
      <c r="U23" s="144">
        <v>0</v>
      </c>
      <c r="V23" s="144">
        <v>8.7105675292713847E-2</v>
      </c>
      <c r="W23" s="144">
        <v>0.55405460376002547</v>
      </c>
      <c r="X23" s="144">
        <v>0.32780391731469366</v>
      </c>
      <c r="Y23" s="144">
        <v>0</v>
      </c>
      <c r="Z23" s="148">
        <f t="shared" si="3"/>
        <v>0.43790176831870559</v>
      </c>
      <c r="AA23" s="144">
        <v>0</v>
      </c>
      <c r="AB23" s="144">
        <v>7.6413289336602717E-3</v>
      </c>
      <c r="AC23" s="144">
        <v>0.99235867106633979</v>
      </c>
      <c r="AD23" s="146">
        <f t="shared" si="4"/>
        <v>0.56209823168129447</v>
      </c>
      <c r="AE23" s="49"/>
    </row>
    <row r="24" spans="1:31" s="29" customFormat="1" ht="20.100000000000001" customHeight="1" x14ac:dyDescent="0.25">
      <c r="A24" s="21"/>
      <c r="B24" s="152">
        <v>981</v>
      </c>
      <c r="C24" s="151">
        <v>7</v>
      </c>
      <c r="D24" s="154" t="s">
        <v>40</v>
      </c>
      <c r="E24" s="47">
        <v>436</v>
      </c>
      <c r="F24" s="47">
        <v>2</v>
      </c>
      <c r="G24" s="47">
        <v>0</v>
      </c>
      <c r="H24" s="47">
        <v>750</v>
      </c>
      <c r="I24" s="47">
        <v>750</v>
      </c>
      <c r="J24" s="147"/>
      <c r="K24" s="143">
        <v>601.60999930437538</v>
      </c>
      <c r="L24" s="54">
        <f t="shared" si="0"/>
        <v>802.14666573916713</v>
      </c>
      <c r="M24" s="147"/>
      <c r="N24" s="143">
        <v>260.75199944350032</v>
      </c>
      <c r="O24" s="54">
        <f t="shared" si="1"/>
        <v>347.66933259133378</v>
      </c>
      <c r="P24" s="147">
        <v>6</v>
      </c>
      <c r="Q24" s="143">
        <v>340.85799986087505</v>
      </c>
      <c r="R24" s="54">
        <f t="shared" si="2"/>
        <v>454.47733314783346</v>
      </c>
      <c r="S24" s="147"/>
      <c r="T24" s="144">
        <v>1.5838804721782725E-2</v>
      </c>
      <c r="U24" s="144">
        <v>0</v>
      </c>
      <c r="V24" s="144">
        <v>1.3806222033515211E-2</v>
      </c>
      <c r="W24" s="144">
        <v>0.8905089891508724</v>
      </c>
      <c r="X24" s="144">
        <v>7.9845984093829633E-2</v>
      </c>
      <c r="Y24" s="144">
        <v>0</v>
      </c>
      <c r="Z24" s="148">
        <f t="shared" si="3"/>
        <v>0.43342364612456658</v>
      </c>
      <c r="AA24" s="144">
        <v>0</v>
      </c>
      <c r="AB24" s="144">
        <v>0</v>
      </c>
      <c r="AC24" s="144">
        <v>1</v>
      </c>
      <c r="AD24" s="146">
        <f t="shared" si="4"/>
        <v>0.56657635387543348</v>
      </c>
      <c r="AE24" s="49"/>
    </row>
    <row r="25" spans="1:31" s="29" customFormat="1" ht="20.100000000000001" customHeight="1" x14ac:dyDescent="0.25">
      <c r="A25" s="21"/>
      <c r="B25" s="152">
        <v>172</v>
      </c>
      <c r="C25" s="151">
        <v>1</v>
      </c>
      <c r="D25" s="154" t="s">
        <v>54</v>
      </c>
      <c r="E25" s="47">
        <v>185564</v>
      </c>
      <c r="F25" s="47">
        <v>52822</v>
      </c>
      <c r="G25" s="47">
        <v>0</v>
      </c>
      <c r="H25" s="47">
        <v>600301</v>
      </c>
      <c r="I25" s="47">
        <v>600301</v>
      </c>
      <c r="J25" s="147"/>
      <c r="K25" s="143">
        <v>232242.46</v>
      </c>
      <c r="L25" s="54">
        <f t="shared" si="0"/>
        <v>386.87668353042892</v>
      </c>
      <c r="M25" s="147"/>
      <c r="N25" s="143">
        <v>96857.72</v>
      </c>
      <c r="O25" s="54">
        <f t="shared" si="1"/>
        <v>161.34859012395449</v>
      </c>
      <c r="P25" s="147"/>
      <c r="Q25" s="143">
        <v>135384.74000000002</v>
      </c>
      <c r="R25" s="54">
        <f t="shared" si="2"/>
        <v>225.52809340647445</v>
      </c>
      <c r="S25" s="147">
        <v>1</v>
      </c>
      <c r="T25" s="144">
        <v>3.4149678518139805E-2</v>
      </c>
      <c r="U25" s="144">
        <v>6.5683974390477078E-4</v>
      </c>
      <c r="V25" s="144">
        <v>9.5105686980862233E-2</v>
      </c>
      <c r="W25" s="144">
        <v>0.38946219258516512</v>
      </c>
      <c r="X25" s="144">
        <v>0.47462628688761205</v>
      </c>
      <c r="Y25" s="144">
        <v>5.9993152843160055E-3</v>
      </c>
      <c r="Z25" s="148">
        <f t="shared" si="3"/>
        <v>0.41705431470197141</v>
      </c>
      <c r="AA25" s="144">
        <v>0</v>
      </c>
      <c r="AB25" s="144">
        <v>3.7908999197398463E-3</v>
      </c>
      <c r="AC25" s="144">
        <v>0.99620910008026009</v>
      </c>
      <c r="AD25" s="146">
        <f t="shared" si="4"/>
        <v>0.5829456852980287</v>
      </c>
      <c r="AE25" s="49"/>
    </row>
    <row r="26" spans="1:31" s="29" customFormat="1" ht="20.100000000000001" customHeight="1" x14ac:dyDescent="0.25">
      <c r="A26" s="21"/>
      <c r="B26" s="152">
        <v>711</v>
      </c>
      <c r="C26" s="151">
        <v>7</v>
      </c>
      <c r="D26" s="154" t="s">
        <v>31</v>
      </c>
      <c r="E26" s="47">
        <v>1574</v>
      </c>
      <c r="F26" s="47">
        <v>370</v>
      </c>
      <c r="G26" s="47">
        <v>194</v>
      </c>
      <c r="H26" s="47">
        <v>3881</v>
      </c>
      <c r="I26" s="47">
        <v>3962</v>
      </c>
      <c r="J26" s="147"/>
      <c r="K26" s="143">
        <v>1564.2</v>
      </c>
      <c r="L26" s="54">
        <f t="shared" si="0"/>
        <v>394.80060575466933</v>
      </c>
      <c r="M26" s="147"/>
      <c r="N26" s="143">
        <v>608.49</v>
      </c>
      <c r="O26" s="54">
        <f t="shared" si="1"/>
        <v>153.58152448258454</v>
      </c>
      <c r="P26" s="147"/>
      <c r="Q26" s="143">
        <v>955.70999999999992</v>
      </c>
      <c r="R26" s="54">
        <f t="shared" si="2"/>
        <v>241.21908127208476</v>
      </c>
      <c r="S26" s="147"/>
      <c r="T26" s="144">
        <v>3.5136156715804695E-2</v>
      </c>
      <c r="U26" s="144">
        <v>0</v>
      </c>
      <c r="V26" s="144">
        <v>0</v>
      </c>
      <c r="W26" s="144">
        <v>0.94368025768706143</v>
      </c>
      <c r="X26" s="144">
        <v>0</v>
      </c>
      <c r="Y26" s="144">
        <v>2.1183585597133889E-2</v>
      </c>
      <c r="Z26" s="148">
        <f t="shared" si="3"/>
        <v>0.38901035673187573</v>
      </c>
      <c r="AA26" s="144">
        <v>0</v>
      </c>
      <c r="AB26" s="144">
        <v>9.6263510897657255E-4</v>
      </c>
      <c r="AC26" s="144">
        <v>0.99903736489102346</v>
      </c>
      <c r="AD26" s="146">
        <f t="shared" si="4"/>
        <v>0.61098964326812422</v>
      </c>
      <c r="AE26" s="49"/>
    </row>
    <row r="27" spans="1:31" s="29" customFormat="1" ht="20.100000000000001" customHeight="1" x14ac:dyDescent="0.25">
      <c r="A27" s="21"/>
      <c r="B27" s="152">
        <v>420</v>
      </c>
      <c r="C27" s="151">
        <v>9</v>
      </c>
      <c r="D27" s="154" t="s">
        <v>68</v>
      </c>
      <c r="E27" s="47">
        <v>5101</v>
      </c>
      <c r="F27" s="47">
        <v>0</v>
      </c>
      <c r="G27" s="47">
        <v>2895</v>
      </c>
      <c r="H27" s="47">
        <v>4404</v>
      </c>
      <c r="I27" s="47">
        <v>5610</v>
      </c>
      <c r="J27" s="147"/>
      <c r="K27" s="143">
        <v>4086.6091284113986</v>
      </c>
      <c r="L27" s="54">
        <f t="shared" si="0"/>
        <v>728.45082502876983</v>
      </c>
      <c r="M27" s="147"/>
      <c r="N27" s="143">
        <v>1530.9192591496887</v>
      </c>
      <c r="O27" s="54">
        <f t="shared" si="1"/>
        <v>272.89113353826895</v>
      </c>
      <c r="P27" s="147">
        <v>5</v>
      </c>
      <c r="Q27" s="143">
        <v>2555.6898692617092</v>
      </c>
      <c r="R27" s="54">
        <f t="shared" si="2"/>
        <v>455.55969149050071</v>
      </c>
      <c r="S27" s="147"/>
      <c r="T27" s="144">
        <v>1.5853220119185236E-2</v>
      </c>
      <c r="U27" s="144">
        <v>1.3691120465518028E-2</v>
      </c>
      <c r="V27" s="144">
        <v>0.23942477554537109</v>
      </c>
      <c r="W27" s="144">
        <v>0.41400615755009446</v>
      </c>
      <c r="X27" s="144">
        <v>0.31702472631983114</v>
      </c>
      <c r="Y27" s="144">
        <v>0</v>
      </c>
      <c r="Z27" s="148">
        <f t="shared" si="3"/>
        <v>0.37461846999417048</v>
      </c>
      <c r="AA27" s="144">
        <v>0</v>
      </c>
      <c r="AB27" s="144">
        <v>6.1509810674098787E-3</v>
      </c>
      <c r="AC27" s="144">
        <v>0.99384901893259014</v>
      </c>
      <c r="AD27" s="146">
        <f t="shared" si="4"/>
        <v>0.6253815300058293</v>
      </c>
      <c r="AE27" s="49"/>
    </row>
    <row r="28" spans="1:31" s="29" customFormat="1" ht="20.100000000000001" customHeight="1" x14ac:dyDescent="0.25">
      <c r="A28" s="21"/>
      <c r="B28" s="152">
        <v>89</v>
      </c>
      <c r="C28" s="151">
        <v>4</v>
      </c>
      <c r="D28" s="154" t="s">
        <v>62</v>
      </c>
      <c r="E28" s="47">
        <v>48167</v>
      </c>
      <c r="F28" s="47">
        <v>2746</v>
      </c>
      <c r="G28" s="47">
        <v>23374</v>
      </c>
      <c r="H28" s="47">
        <v>64717</v>
      </c>
      <c r="I28" s="47">
        <v>74456</v>
      </c>
      <c r="J28" s="147"/>
      <c r="K28" s="143">
        <v>34757.279999999999</v>
      </c>
      <c r="L28" s="54">
        <f t="shared" si="0"/>
        <v>466.81637477167726</v>
      </c>
      <c r="M28" s="147"/>
      <c r="N28" s="143">
        <v>12550.11</v>
      </c>
      <c r="O28" s="54">
        <f t="shared" si="1"/>
        <v>168.55740302997742</v>
      </c>
      <c r="P28" s="147"/>
      <c r="Q28" s="143">
        <v>22207.170000000002</v>
      </c>
      <c r="R28" s="54">
        <f t="shared" si="2"/>
        <v>298.25897174169984</v>
      </c>
      <c r="S28" s="147"/>
      <c r="T28" s="144">
        <v>2.841329677588483E-2</v>
      </c>
      <c r="U28" s="144">
        <v>0</v>
      </c>
      <c r="V28" s="144">
        <v>8.1819203178298827E-2</v>
      </c>
      <c r="W28" s="144">
        <v>0.62652199861196434</v>
      </c>
      <c r="X28" s="144">
        <v>0.24684325476031682</v>
      </c>
      <c r="Y28" s="144">
        <v>1.6402246673535133E-2</v>
      </c>
      <c r="Z28" s="148">
        <f t="shared" si="3"/>
        <v>0.36107859993647379</v>
      </c>
      <c r="AA28" s="144">
        <v>0</v>
      </c>
      <c r="AB28" s="144">
        <v>2.6126696918157511E-3</v>
      </c>
      <c r="AC28" s="144">
        <v>0.99738733030818427</v>
      </c>
      <c r="AD28" s="146">
        <f t="shared" si="4"/>
        <v>0.63892140006352638</v>
      </c>
      <c r="AE28" s="49"/>
    </row>
    <row r="29" spans="1:31" s="29" customFormat="1" ht="20.100000000000001" customHeight="1" x14ac:dyDescent="0.25">
      <c r="A29" s="21"/>
      <c r="B29" s="152">
        <v>143</v>
      </c>
      <c r="C29" s="151">
        <v>4</v>
      </c>
      <c r="D29" s="154" t="s">
        <v>65</v>
      </c>
      <c r="E29" s="47">
        <v>17287</v>
      </c>
      <c r="F29" s="47">
        <v>6180</v>
      </c>
      <c r="G29" s="47">
        <v>163</v>
      </c>
      <c r="H29" s="47">
        <v>52662</v>
      </c>
      <c r="I29" s="47">
        <v>52730</v>
      </c>
      <c r="J29" s="147"/>
      <c r="K29" s="143">
        <v>27032.81</v>
      </c>
      <c r="L29" s="54">
        <f t="shared" si="0"/>
        <v>512.66470699791387</v>
      </c>
      <c r="M29" s="147"/>
      <c r="N29" s="143">
        <v>9759.5499999999993</v>
      </c>
      <c r="O29" s="54">
        <f t="shared" si="1"/>
        <v>185.08534041342691</v>
      </c>
      <c r="P29" s="147"/>
      <c r="Q29" s="143">
        <v>17273.259999999998</v>
      </c>
      <c r="R29" s="54">
        <f t="shared" si="2"/>
        <v>327.57936658448699</v>
      </c>
      <c r="S29" s="147"/>
      <c r="T29" s="144">
        <v>2.9731903622605554E-2</v>
      </c>
      <c r="U29" s="144">
        <v>2.0492748128755938E-2</v>
      </c>
      <c r="V29" s="144">
        <v>0.10019724270073928</v>
      </c>
      <c r="W29" s="144">
        <v>0.6004651853825228</v>
      </c>
      <c r="X29" s="144">
        <v>0.22444170069316721</v>
      </c>
      <c r="Y29" s="144">
        <v>2.4671219472209273E-2</v>
      </c>
      <c r="Z29" s="148">
        <f t="shared" si="3"/>
        <v>0.36102610124511653</v>
      </c>
      <c r="AA29" s="144">
        <v>0</v>
      </c>
      <c r="AB29" s="144">
        <v>1.049020277585123E-3</v>
      </c>
      <c r="AC29" s="144">
        <v>0.99895097972241498</v>
      </c>
      <c r="AD29" s="146">
        <f t="shared" si="4"/>
        <v>0.63897389875488331</v>
      </c>
      <c r="AE29" s="49"/>
    </row>
    <row r="30" spans="1:31" s="29" customFormat="1" ht="20.100000000000001" customHeight="1" x14ac:dyDescent="0.25">
      <c r="A30" s="21"/>
      <c r="B30" s="152">
        <v>623</v>
      </c>
      <c r="C30" s="151">
        <v>6</v>
      </c>
      <c r="D30" s="154" t="s">
        <v>46</v>
      </c>
      <c r="E30" s="47">
        <v>2450</v>
      </c>
      <c r="F30" s="47">
        <v>213</v>
      </c>
      <c r="G30" s="47">
        <v>0</v>
      </c>
      <c r="H30" s="47">
        <v>5185</v>
      </c>
      <c r="I30" s="47">
        <v>5185</v>
      </c>
      <c r="J30" s="147"/>
      <c r="K30" s="143">
        <v>2267.29</v>
      </c>
      <c r="L30" s="54">
        <f t="shared" si="0"/>
        <v>437.27868852459017</v>
      </c>
      <c r="M30" s="147"/>
      <c r="N30" s="143">
        <v>816.23</v>
      </c>
      <c r="O30" s="54">
        <f t="shared" si="1"/>
        <v>157.42140790742528</v>
      </c>
      <c r="P30" s="147"/>
      <c r="Q30" s="143">
        <v>1451.0600000000002</v>
      </c>
      <c r="R30" s="54">
        <f t="shared" si="2"/>
        <v>279.85728061716492</v>
      </c>
      <c r="S30" s="147">
        <v>3</v>
      </c>
      <c r="T30" s="144">
        <v>3.5002389032503092E-2</v>
      </c>
      <c r="U30" s="144">
        <v>0</v>
      </c>
      <c r="V30" s="144">
        <v>0.46175710277740339</v>
      </c>
      <c r="W30" s="144">
        <v>0.34465775577962093</v>
      </c>
      <c r="X30" s="144">
        <v>0.13204611445303407</v>
      </c>
      <c r="Y30" s="144">
        <v>2.6536637957438467E-2</v>
      </c>
      <c r="Z30" s="148">
        <f t="shared" si="3"/>
        <v>0.3600024699090103</v>
      </c>
      <c r="AA30" s="144">
        <v>0</v>
      </c>
      <c r="AB30" s="144">
        <v>7.8563257205077652E-4</v>
      </c>
      <c r="AC30" s="144">
        <v>0.99921436742794911</v>
      </c>
      <c r="AD30" s="146">
        <f t="shared" si="4"/>
        <v>0.63999753009098981</v>
      </c>
      <c r="AE30" s="49"/>
    </row>
    <row r="31" spans="1:31" s="29" customFormat="1" ht="20.100000000000001" customHeight="1" x14ac:dyDescent="0.25">
      <c r="A31" s="21"/>
      <c r="B31" s="152">
        <v>923</v>
      </c>
      <c r="C31" s="151">
        <v>5</v>
      </c>
      <c r="D31" s="154" t="s">
        <v>80</v>
      </c>
      <c r="E31" s="47">
        <v>486</v>
      </c>
      <c r="F31" s="47">
        <v>26</v>
      </c>
      <c r="G31" s="47">
        <v>22</v>
      </c>
      <c r="H31" s="47">
        <v>894</v>
      </c>
      <c r="I31" s="47">
        <v>903</v>
      </c>
      <c r="J31" s="147"/>
      <c r="K31" s="143">
        <v>186.33</v>
      </c>
      <c r="L31" s="54">
        <f t="shared" si="0"/>
        <v>206.34551495016612</v>
      </c>
      <c r="M31" s="147"/>
      <c r="N31" s="143">
        <v>65.83</v>
      </c>
      <c r="O31" s="54">
        <f t="shared" si="1"/>
        <v>72.901439645625686</v>
      </c>
      <c r="P31" s="147"/>
      <c r="Q31" s="143">
        <v>120.5</v>
      </c>
      <c r="R31" s="54">
        <f t="shared" si="2"/>
        <v>133.44407530454043</v>
      </c>
      <c r="S31" s="147">
        <v>2</v>
      </c>
      <c r="T31" s="144">
        <v>7.4889867841409691E-2</v>
      </c>
      <c r="U31" s="144">
        <v>0</v>
      </c>
      <c r="V31" s="144">
        <v>0</v>
      </c>
      <c r="W31" s="144">
        <v>0.92511013215859028</v>
      </c>
      <c r="X31" s="144">
        <v>0</v>
      </c>
      <c r="Y31" s="144">
        <v>0</v>
      </c>
      <c r="Z31" s="148">
        <f t="shared" si="3"/>
        <v>0.35329791230612351</v>
      </c>
      <c r="AA31" s="144">
        <v>0</v>
      </c>
      <c r="AB31" s="144">
        <v>0</v>
      </c>
      <c r="AC31" s="144">
        <v>1</v>
      </c>
      <c r="AD31" s="146">
        <f t="shared" si="4"/>
        <v>0.64670208769387638</v>
      </c>
      <c r="AE31" s="49"/>
    </row>
    <row r="32" spans="1:31" s="29" customFormat="1" ht="20.100000000000001" customHeight="1" x14ac:dyDescent="0.25">
      <c r="A32" s="21"/>
      <c r="B32" s="152">
        <v>34</v>
      </c>
      <c r="C32" s="151">
        <v>4</v>
      </c>
      <c r="D32" s="154" t="s">
        <v>64</v>
      </c>
      <c r="E32" s="47">
        <v>26520</v>
      </c>
      <c r="F32" s="47">
        <v>4317</v>
      </c>
      <c r="G32" s="47">
        <v>1570</v>
      </c>
      <c r="H32" s="47">
        <v>66900</v>
      </c>
      <c r="I32" s="47">
        <v>67554</v>
      </c>
      <c r="J32" s="147"/>
      <c r="K32" s="143">
        <v>26474.91</v>
      </c>
      <c r="L32" s="54">
        <f t="shared" si="0"/>
        <v>391.9073629984901</v>
      </c>
      <c r="M32" s="147"/>
      <c r="N32" s="143">
        <v>8910.65</v>
      </c>
      <c r="O32" s="54">
        <f t="shared" si="1"/>
        <v>131.90410634455398</v>
      </c>
      <c r="P32" s="147"/>
      <c r="Q32" s="143">
        <v>17564.260000000002</v>
      </c>
      <c r="R32" s="54">
        <f t="shared" si="2"/>
        <v>260.00325665393615</v>
      </c>
      <c r="S32" s="147"/>
      <c r="T32" s="144">
        <v>4.1368474802623831E-2</v>
      </c>
      <c r="U32" s="144">
        <v>0</v>
      </c>
      <c r="V32" s="144">
        <v>0.16534820692093169</v>
      </c>
      <c r="W32" s="144">
        <v>0.53463888717433627</v>
      </c>
      <c r="X32" s="144">
        <v>0.25348768047224385</v>
      </c>
      <c r="Y32" s="144">
        <v>5.1567506298642639E-3</v>
      </c>
      <c r="Z32" s="148">
        <f t="shared" si="3"/>
        <v>0.33656960495805271</v>
      </c>
      <c r="AA32" s="144">
        <v>0</v>
      </c>
      <c r="AB32" s="144">
        <v>8.7165642048113608E-4</v>
      </c>
      <c r="AC32" s="144">
        <v>0.99912834357951874</v>
      </c>
      <c r="AD32" s="146">
        <f t="shared" si="4"/>
        <v>0.66343039504194734</v>
      </c>
      <c r="AE32" s="49"/>
    </row>
    <row r="33" spans="1:31" s="29" customFormat="1" ht="20.100000000000001" customHeight="1" x14ac:dyDescent="0.25">
      <c r="A33" s="21"/>
      <c r="B33" s="152">
        <v>179</v>
      </c>
      <c r="C33" s="151">
        <v>3</v>
      </c>
      <c r="D33" s="154" t="s">
        <v>36</v>
      </c>
      <c r="E33" s="47">
        <v>29651</v>
      </c>
      <c r="F33" s="47">
        <v>14744</v>
      </c>
      <c r="G33" s="47">
        <v>0</v>
      </c>
      <c r="H33" s="47">
        <v>110100</v>
      </c>
      <c r="I33" s="47">
        <v>110100</v>
      </c>
      <c r="J33" s="147"/>
      <c r="K33" s="143">
        <v>46688.5</v>
      </c>
      <c r="L33" s="54">
        <f t="shared" si="0"/>
        <v>424.05540417801996</v>
      </c>
      <c r="M33" s="147"/>
      <c r="N33" s="143">
        <v>15306.48</v>
      </c>
      <c r="O33" s="54">
        <f t="shared" si="1"/>
        <v>139.02343324250683</v>
      </c>
      <c r="P33" s="147"/>
      <c r="Q33" s="143">
        <v>31382.02</v>
      </c>
      <c r="R33" s="54">
        <f t="shared" si="2"/>
        <v>285.03197093551319</v>
      </c>
      <c r="S33" s="147"/>
      <c r="T33" s="144">
        <v>3.9633540827152945E-2</v>
      </c>
      <c r="U33" s="144">
        <v>0</v>
      </c>
      <c r="V33" s="144">
        <v>0.12385800001045309</v>
      </c>
      <c r="W33" s="144">
        <v>0.44082702228075954</v>
      </c>
      <c r="X33" s="144">
        <v>0.38921881451515961</v>
      </c>
      <c r="Y33" s="144">
        <v>6.4626223664748525E-3</v>
      </c>
      <c r="Z33" s="148">
        <f t="shared" si="3"/>
        <v>0.32784261649014212</v>
      </c>
      <c r="AA33" s="144">
        <v>0</v>
      </c>
      <c r="AB33" s="144">
        <v>8.9892237657104293E-4</v>
      </c>
      <c r="AC33" s="144">
        <v>0.99910107762342903</v>
      </c>
      <c r="AD33" s="146">
        <f t="shared" si="4"/>
        <v>0.67215738350985788</v>
      </c>
      <c r="AE33" s="49"/>
    </row>
    <row r="34" spans="1:31" s="29" customFormat="1" ht="20.100000000000001" customHeight="1" x14ac:dyDescent="0.25">
      <c r="A34" s="21"/>
      <c r="B34" s="152">
        <v>531</v>
      </c>
      <c r="C34" s="151">
        <v>7</v>
      </c>
      <c r="D34" s="154" t="s">
        <v>35</v>
      </c>
      <c r="E34" s="47">
        <v>15543</v>
      </c>
      <c r="F34" s="47">
        <v>550</v>
      </c>
      <c r="G34" s="47">
        <v>0</v>
      </c>
      <c r="H34" s="47">
        <v>33710</v>
      </c>
      <c r="I34" s="47">
        <v>33710</v>
      </c>
      <c r="J34" s="147"/>
      <c r="K34" s="143">
        <v>16506.078896457766</v>
      </c>
      <c r="L34" s="54">
        <f t="shared" si="0"/>
        <v>489.64932947071389</v>
      </c>
      <c r="M34" s="147"/>
      <c r="N34" s="143">
        <v>5406.7791171662129</v>
      </c>
      <c r="O34" s="54">
        <f t="shared" si="1"/>
        <v>160.39095571540233</v>
      </c>
      <c r="P34" s="147">
        <v>6</v>
      </c>
      <c r="Q34" s="143">
        <v>11099.299779291554</v>
      </c>
      <c r="R34" s="54">
        <f t="shared" si="2"/>
        <v>329.2583737553116</v>
      </c>
      <c r="S34" s="147"/>
      <c r="T34" s="144">
        <v>3.4353169599676485E-2</v>
      </c>
      <c r="U34" s="144">
        <v>0</v>
      </c>
      <c r="V34" s="144">
        <v>4.3624863322255264E-2</v>
      </c>
      <c r="W34" s="144">
        <v>0.68264470162056146</v>
      </c>
      <c r="X34" s="144">
        <v>0.23409685740285627</v>
      </c>
      <c r="Y34" s="144">
        <v>5.2804080546503913E-3</v>
      </c>
      <c r="Z34" s="148">
        <f t="shared" si="3"/>
        <v>0.32756290279979927</v>
      </c>
      <c r="AA34" s="144">
        <v>0</v>
      </c>
      <c r="AB34" s="144">
        <v>7.7662556840591942E-4</v>
      </c>
      <c r="AC34" s="144">
        <v>0.99922337443159404</v>
      </c>
      <c r="AD34" s="146">
        <f t="shared" si="4"/>
        <v>0.67243709720020084</v>
      </c>
      <c r="AE34" s="49"/>
    </row>
    <row r="35" spans="1:31" s="29" customFormat="1" ht="20.100000000000001" customHeight="1" x14ac:dyDescent="0.25">
      <c r="A35" s="21"/>
      <c r="B35" s="152">
        <v>18</v>
      </c>
      <c r="C35" s="151">
        <v>2</v>
      </c>
      <c r="D35" s="154" t="s">
        <v>47</v>
      </c>
      <c r="E35" s="47">
        <v>144109</v>
      </c>
      <c r="F35" s="47">
        <v>29963</v>
      </c>
      <c r="G35" s="47">
        <v>0</v>
      </c>
      <c r="H35" s="47">
        <v>422630</v>
      </c>
      <c r="I35" s="47">
        <v>422630</v>
      </c>
      <c r="J35" s="147"/>
      <c r="K35" s="143">
        <v>160775.32</v>
      </c>
      <c r="L35" s="54">
        <f t="shared" si="0"/>
        <v>380.41625062111069</v>
      </c>
      <c r="M35" s="147"/>
      <c r="N35" s="143">
        <v>51314.2</v>
      </c>
      <c r="O35" s="54">
        <f t="shared" si="1"/>
        <v>121.41636892790385</v>
      </c>
      <c r="P35" s="147"/>
      <c r="Q35" s="143">
        <v>109461.12000000001</v>
      </c>
      <c r="R35" s="54">
        <f t="shared" si="2"/>
        <v>258.99988169320687</v>
      </c>
      <c r="S35" s="147"/>
      <c r="T35" s="144">
        <v>4.538100564755955E-2</v>
      </c>
      <c r="U35" s="144">
        <v>0</v>
      </c>
      <c r="V35" s="144">
        <v>0.10460457339293996</v>
      </c>
      <c r="W35" s="144">
        <v>0.46746904365653175</v>
      </c>
      <c r="X35" s="144">
        <v>0.37044326911459208</v>
      </c>
      <c r="Y35" s="144">
        <v>1.2102108188376707E-2</v>
      </c>
      <c r="Z35" s="148">
        <f t="shared" si="3"/>
        <v>0.31916714580322397</v>
      </c>
      <c r="AA35" s="144">
        <v>0</v>
      </c>
      <c r="AB35" s="144">
        <v>1.4607926540492186E-4</v>
      </c>
      <c r="AC35" s="144">
        <v>0.999853920734595</v>
      </c>
      <c r="AD35" s="146">
        <f t="shared" si="4"/>
        <v>0.68083285419677597</v>
      </c>
      <c r="AE35" s="49"/>
    </row>
    <row r="36" spans="1:31" s="29" customFormat="1" ht="20.100000000000001" customHeight="1" x14ac:dyDescent="0.25">
      <c r="A36" s="21"/>
      <c r="B36" s="152">
        <v>214</v>
      </c>
      <c r="C36" s="151">
        <v>5</v>
      </c>
      <c r="D36" s="154" t="s">
        <v>41</v>
      </c>
      <c r="E36" s="47">
        <v>18477</v>
      </c>
      <c r="F36" s="47">
        <v>4184</v>
      </c>
      <c r="G36" s="47">
        <v>0</v>
      </c>
      <c r="H36" s="47">
        <v>47845</v>
      </c>
      <c r="I36" s="47">
        <v>47845</v>
      </c>
      <c r="J36" s="147"/>
      <c r="K36" s="143">
        <v>22852.76</v>
      </c>
      <c r="L36" s="54">
        <f t="shared" si="0"/>
        <v>477.64155084125821</v>
      </c>
      <c r="M36" s="147"/>
      <c r="N36" s="143">
        <v>7288.22</v>
      </c>
      <c r="O36" s="54">
        <f t="shared" si="1"/>
        <v>152.3298150276936</v>
      </c>
      <c r="P36" s="147"/>
      <c r="Q36" s="143">
        <v>15564.54</v>
      </c>
      <c r="R36" s="54">
        <f t="shared" si="2"/>
        <v>325.31173581356461</v>
      </c>
      <c r="S36" s="147"/>
      <c r="T36" s="144">
        <v>3.6172069449056148E-2</v>
      </c>
      <c r="U36" s="144">
        <v>1.5456448899731348E-2</v>
      </c>
      <c r="V36" s="144">
        <v>0.12279129883565533</v>
      </c>
      <c r="W36" s="144">
        <v>0.5995538005164498</v>
      </c>
      <c r="X36" s="144">
        <v>0.2161172412468339</v>
      </c>
      <c r="Y36" s="144">
        <v>9.9091410522733937E-3</v>
      </c>
      <c r="Z36" s="148">
        <f t="shared" si="3"/>
        <v>0.31892077805919289</v>
      </c>
      <c r="AA36" s="144">
        <v>0</v>
      </c>
      <c r="AB36" s="144">
        <v>0</v>
      </c>
      <c r="AC36" s="144">
        <v>1</v>
      </c>
      <c r="AD36" s="146">
        <f t="shared" si="4"/>
        <v>0.68107922194080728</v>
      </c>
      <c r="AE36" s="49"/>
    </row>
    <row r="37" spans="1:31" s="29" customFormat="1" ht="20.100000000000001" customHeight="1" x14ac:dyDescent="0.25">
      <c r="A37" s="21"/>
      <c r="B37" s="152">
        <v>736</v>
      </c>
      <c r="C37" s="151">
        <v>7</v>
      </c>
      <c r="D37" s="154" t="s">
        <v>57</v>
      </c>
      <c r="E37" s="47">
        <v>1483</v>
      </c>
      <c r="F37" s="47">
        <v>23</v>
      </c>
      <c r="G37" s="47">
        <v>0</v>
      </c>
      <c r="H37" s="47">
        <v>2885</v>
      </c>
      <c r="I37" s="47">
        <v>2885</v>
      </c>
      <c r="J37" s="147"/>
      <c r="K37" s="143">
        <v>1224.9000000000001</v>
      </c>
      <c r="L37" s="54">
        <f t="shared" si="0"/>
        <v>424.57538994800694</v>
      </c>
      <c r="M37" s="147"/>
      <c r="N37" s="143">
        <v>384.56</v>
      </c>
      <c r="O37" s="54">
        <f t="shared" si="1"/>
        <v>133.29636048526862</v>
      </c>
      <c r="P37" s="147"/>
      <c r="Q37" s="143">
        <v>840.34</v>
      </c>
      <c r="R37" s="54">
        <f t="shared" si="2"/>
        <v>291.27902946273832</v>
      </c>
      <c r="S37" s="147"/>
      <c r="T37" s="144">
        <v>4.13459538173497E-2</v>
      </c>
      <c r="U37" s="144">
        <v>0</v>
      </c>
      <c r="V37" s="144">
        <v>2.2597254004576659E-2</v>
      </c>
      <c r="W37" s="144">
        <v>0.69843457457873925</v>
      </c>
      <c r="X37" s="144">
        <v>0.20217911379238609</v>
      </c>
      <c r="Y37" s="144">
        <v>3.5443103806948199E-2</v>
      </c>
      <c r="Z37" s="148">
        <f t="shared" si="3"/>
        <v>0.31395215935994775</v>
      </c>
      <c r="AA37" s="144">
        <v>0</v>
      </c>
      <c r="AB37" s="144">
        <v>0</v>
      </c>
      <c r="AC37" s="144">
        <v>1</v>
      </c>
      <c r="AD37" s="146">
        <f t="shared" si="4"/>
        <v>0.6860478406400522</v>
      </c>
      <c r="AE37" s="49"/>
    </row>
    <row r="38" spans="1:31" s="29" customFormat="1" ht="20.100000000000001" customHeight="1" x14ac:dyDescent="0.25">
      <c r="A38" s="21"/>
      <c r="B38" s="152">
        <v>186</v>
      </c>
      <c r="C38" s="151">
        <v>4</v>
      </c>
      <c r="D38" s="154" t="s">
        <v>34</v>
      </c>
      <c r="E38" s="47">
        <v>76793</v>
      </c>
      <c r="F38" s="47">
        <v>1162</v>
      </c>
      <c r="G38" s="47">
        <v>5749</v>
      </c>
      <c r="H38" s="47">
        <v>154615</v>
      </c>
      <c r="I38" s="47">
        <v>157010</v>
      </c>
      <c r="J38" s="147"/>
      <c r="K38" s="143">
        <v>50026.26</v>
      </c>
      <c r="L38" s="54">
        <f t="shared" si="0"/>
        <v>318.61830456658811</v>
      </c>
      <c r="M38" s="147"/>
      <c r="N38" s="143">
        <v>15614.76</v>
      </c>
      <c r="O38" s="54">
        <f t="shared" si="1"/>
        <v>99.450735621934911</v>
      </c>
      <c r="P38" s="147"/>
      <c r="Q38" s="143">
        <v>34411.5</v>
      </c>
      <c r="R38" s="54">
        <f t="shared" si="2"/>
        <v>219.1675689446532</v>
      </c>
      <c r="S38" s="147"/>
      <c r="T38" s="144">
        <v>5.4559275967097795E-2</v>
      </c>
      <c r="U38" s="144">
        <v>0</v>
      </c>
      <c r="V38" s="144">
        <v>0.11954394431934913</v>
      </c>
      <c r="W38" s="144">
        <v>0.8146727839556932</v>
      </c>
      <c r="X38" s="144">
        <v>1.1223995757859871E-2</v>
      </c>
      <c r="Y38" s="144">
        <v>0</v>
      </c>
      <c r="Z38" s="148">
        <f t="shared" si="3"/>
        <v>0.31213126865770097</v>
      </c>
      <c r="AA38" s="144">
        <v>0</v>
      </c>
      <c r="AB38" s="144">
        <v>4.2776397425279341E-4</v>
      </c>
      <c r="AC38" s="144">
        <v>0.99957223602574719</v>
      </c>
      <c r="AD38" s="146">
        <f t="shared" si="4"/>
        <v>0.68786873134229898</v>
      </c>
      <c r="AE38" s="49"/>
    </row>
    <row r="39" spans="1:31" s="29" customFormat="1" ht="20.100000000000001" customHeight="1" x14ac:dyDescent="0.25">
      <c r="A39" s="21"/>
      <c r="B39" s="152">
        <v>204</v>
      </c>
      <c r="C39" s="151">
        <v>9</v>
      </c>
      <c r="D39" s="154" t="s">
        <v>58</v>
      </c>
      <c r="E39" s="47">
        <v>6048</v>
      </c>
      <c r="F39" s="47">
        <v>26</v>
      </c>
      <c r="G39" s="47">
        <v>1042</v>
      </c>
      <c r="H39" s="47">
        <v>9804</v>
      </c>
      <c r="I39" s="47">
        <v>10238</v>
      </c>
      <c r="J39" s="147"/>
      <c r="K39" s="143">
        <v>4546.8999999999996</v>
      </c>
      <c r="L39" s="54">
        <f t="shared" ref="L39:L70" si="5">K39*1000/I39</f>
        <v>444.11994530181676</v>
      </c>
      <c r="M39" s="147"/>
      <c r="N39" s="143">
        <v>1417.33</v>
      </c>
      <c r="O39" s="54">
        <f t="shared" ref="O39:O70" si="6">N39*1000/I39</f>
        <v>138.43817151787459</v>
      </c>
      <c r="P39" s="147"/>
      <c r="Q39" s="143">
        <v>3129.57</v>
      </c>
      <c r="R39" s="54">
        <f t="shared" ref="R39:R70" si="7">Q39*1000/I39</f>
        <v>305.68177378394216</v>
      </c>
      <c r="S39" s="147">
        <v>3</v>
      </c>
      <c r="T39" s="144">
        <v>3.8113918424079081E-2</v>
      </c>
      <c r="U39" s="144">
        <v>0</v>
      </c>
      <c r="V39" s="144">
        <v>0.2870538265612102</v>
      </c>
      <c r="W39" s="144">
        <v>0.58277888706229319</v>
      </c>
      <c r="X39" s="144">
        <v>9.2053367952417572E-2</v>
      </c>
      <c r="Y39" s="144">
        <v>0</v>
      </c>
      <c r="Z39" s="148">
        <f t="shared" ref="Z39:Z66" si="8">N39/K39</f>
        <v>0.31171347511491349</v>
      </c>
      <c r="AA39" s="144">
        <v>0</v>
      </c>
      <c r="AB39" s="144">
        <v>0</v>
      </c>
      <c r="AC39" s="144">
        <v>1</v>
      </c>
      <c r="AD39" s="146">
        <f t="shared" ref="AD39:AD66" si="9">Q39/K39</f>
        <v>0.68828652488508668</v>
      </c>
      <c r="AE39" s="49"/>
    </row>
    <row r="40" spans="1:31" s="29" customFormat="1" ht="20.100000000000001" customHeight="1" x14ac:dyDescent="0.25">
      <c r="A40" s="21"/>
      <c r="B40" s="152">
        <v>296</v>
      </c>
      <c r="C40" s="151">
        <v>7</v>
      </c>
      <c r="D40" s="154" t="s">
        <v>76</v>
      </c>
      <c r="E40" s="47">
        <v>10490</v>
      </c>
      <c r="F40" s="47">
        <v>239</v>
      </c>
      <c r="G40" s="47">
        <v>3093</v>
      </c>
      <c r="H40" s="47">
        <v>20188</v>
      </c>
      <c r="I40" s="47">
        <v>21477</v>
      </c>
      <c r="J40" s="147"/>
      <c r="K40" s="143">
        <v>6323.25</v>
      </c>
      <c r="L40" s="54">
        <f t="shared" si="5"/>
        <v>294.4196116776086</v>
      </c>
      <c r="M40" s="147"/>
      <c r="N40" s="143">
        <v>1949.37</v>
      </c>
      <c r="O40" s="54">
        <f t="shared" si="6"/>
        <v>90.765470037714763</v>
      </c>
      <c r="P40" s="147"/>
      <c r="Q40" s="143">
        <v>4373.88</v>
      </c>
      <c r="R40" s="54">
        <f t="shared" si="7"/>
        <v>203.65414163989385</v>
      </c>
      <c r="S40" s="147"/>
      <c r="T40" s="144">
        <v>5.7064590098339467E-2</v>
      </c>
      <c r="U40" s="144">
        <v>0</v>
      </c>
      <c r="V40" s="144">
        <v>3.168716046722788E-2</v>
      </c>
      <c r="W40" s="144">
        <v>0.75909652862206767</v>
      </c>
      <c r="X40" s="144">
        <v>0.15215172081236505</v>
      </c>
      <c r="Y40" s="144">
        <v>0</v>
      </c>
      <c r="Z40" s="148">
        <f t="shared" si="8"/>
        <v>0.30828608705966076</v>
      </c>
      <c r="AA40" s="144">
        <v>0.17237555671394736</v>
      </c>
      <c r="AB40" s="144">
        <v>4.7829387180261008E-3</v>
      </c>
      <c r="AC40" s="144">
        <v>0.82284150456802663</v>
      </c>
      <c r="AD40" s="146">
        <f t="shared" si="9"/>
        <v>0.69171391294033924</v>
      </c>
      <c r="AE40" s="49"/>
    </row>
    <row r="41" spans="1:31" s="29" customFormat="1" ht="20.100000000000001" customHeight="1" x14ac:dyDescent="0.25">
      <c r="A41" s="21"/>
      <c r="B41" s="152">
        <v>123</v>
      </c>
      <c r="C41" s="151">
        <v>3</v>
      </c>
      <c r="D41" s="154" t="s">
        <v>81</v>
      </c>
      <c r="E41" s="47">
        <v>39979</v>
      </c>
      <c r="F41" s="47">
        <v>10763</v>
      </c>
      <c r="G41" s="47">
        <v>0</v>
      </c>
      <c r="H41" s="47">
        <v>108843</v>
      </c>
      <c r="I41" s="47">
        <v>108843</v>
      </c>
      <c r="J41" s="147"/>
      <c r="K41" s="143">
        <v>49626.17</v>
      </c>
      <c r="L41" s="54">
        <f t="shared" si="5"/>
        <v>455.94268809202248</v>
      </c>
      <c r="M41" s="147"/>
      <c r="N41" s="143">
        <v>15201.89</v>
      </c>
      <c r="O41" s="54">
        <f t="shared" si="6"/>
        <v>139.66805398601656</v>
      </c>
      <c r="P41" s="147"/>
      <c r="Q41" s="143">
        <v>34424.28</v>
      </c>
      <c r="R41" s="54">
        <f t="shared" si="7"/>
        <v>316.27463410600592</v>
      </c>
      <c r="S41" s="147"/>
      <c r="T41" s="144">
        <v>3.9450357817350346E-2</v>
      </c>
      <c r="U41" s="144">
        <v>0.11114078578387293</v>
      </c>
      <c r="V41" s="144">
        <v>0.14395183756756563</v>
      </c>
      <c r="W41" s="144">
        <v>0.55902785772032304</v>
      </c>
      <c r="X41" s="144">
        <v>0.13072519272274699</v>
      </c>
      <c r="Y41" s="144">
        <v>1.5703968388141212E-2</v>
      </c>
      <c r="Z41" s="148">
        <f t="shared" si="8"/>
        <v>0.30632809261726224</v>
      </c>
      <c r="AA41" s="144">
        <v>0</v>
      </c>
      <c r="AB41" s="144">
        <v>5.1707690037380593E-5</v>
      </c>
      <c r="AC41" s="144">
        <v>0.99994829230996263</v>
      </c>
      <c r="AD41" s="146">
        <f t="shared" si="9"/>
        <v>0.69367190738273776</v>
      </c>
      <c r="AE41" s="49"/>
    </row>
    <row r="42" spans="1:31" s="29" customFormat="1" ht="20.100000000000001" customHeight="1" x14ac:dyDescent="0.25">
      <c r="A42" s="21"/>
      <c r="B42" s="152">
        <v>952</v>
      </c>
      <c r="C42" s="151">
        <v>9</v>
      </c>
      <c r="D42" s="154" t="s">
        <v>87</v>
      </c>
      <c r="E42" s="47">
        <v>757</v>
      </c>
      <c r="F42" s="47">
        <v>0</v>
      </c>
      <c r="G42" s="47">
        <v>405</v>
      </c>
      <c r="H42" s="47">
        <v>721</v>
      </c>
      <c r="I42" s="47">
        <v>890</v>
      </c>
      <c r="J42" s="147"/>
      <c r="K42" s="143">
        <v>298.51726945525292</v>
      </c>
      <c r="L42" s="54">
        <f t="shared" si="5"/>
        <v>335.41266230927295</v>
      </c>
      <c r="M42" s="147"/>
      <c r="N42" s="143">
        <v>89.951815564202334</v>
      </c>
      <c r="O42" s="54">
        <f t="shared" si="6"/>
        <v>101.06945569011498</v>
      </c>
      <c r="P42" s="147">
        <v>6</v>
      </c>
      <c r="Q42" s="143">
        <v>208.56545389105057</v>
      </c>
      <c r="R42" s="54">
        <f t="shared" si="7"/>
        <v>234.34320661915794</v>
      </c>
      <c r="S42" s="147"/>
      <c r="T42" s="144">
        <v>4.4134740083889103E-2</v>
      </c>
      <c r="U42" s="144">
        <v>0</v>
      </c>
      <c r="V42" s="144">
        <v>1.0005356694080652E-2</v>
      </c>
      <c r="W42" s="144">
        <v>0.94585990322203017</v>
      </c>
      <c r="X42" s="144">
        <v>0</v>
      </c>
      <c r="Y42" s="144">
        <v>0</v>
      </c>
      <c r="Z42" s="148">
        <f t="shared" si="8"/>
        <v>0.30132868268676805</v>
      </c>
      <c r="AA42" s="144">
        <v>0</v>
      </c>
      <c r="AB42" s="144">
        <v>0</v>
      </c>
      <c r="AC42" s="144">
        <v>1</v>
      </c>
      <c r="AD42" s="146">
        <f t="shared" si="9"/>
        <v>0.69867131731323195</v>
      </c>
      <c r="AE42" s="49"/>
    </row>
    <row r="43" spans="1:31" s="29" customFormat="1" ht="20.100000000000001" customHeight="1" x14ac:dyDescent="0.25">
      <c r="A43" s="21"/>
      <c r="B43" s="152">
        <v>616</v>
      </c>
      <c r="C43" s="151">
        <v>8</v>
      </c>
      <c r="D43" s="154" t="s">
        <v>73</v>
      </c>
      <c r="E43" s="47">
        <v>1675</v>
      </c>
      <c r="F43" s="47">
        <v>35</v>
      </c>
      <c r="G43" s="47">
        <v>566</v>
      </c>
      <c r="H43" s="47">
        <v>2650</v>
      </c>
      <c r="I43" s="47">
        <v>2886</v>
      </c>
      <c r="J43" s="147"/>
      <c r="K43" s="143">
        <v>991.64</v>
      </c>
      <c r="L43" s="54">
        <f t="shared" si="5"/>
        <v>343.60360360360363</v>
      </c>
      <c r="M43" s="147"/>
      <c r="N43" s="143">
        <v>283.64</v>
      </c>
      <c r="O43" s="54">
        <f t="shared" si="6"/>
        <v>98.28135828135828</v>
      </c>
      <c r="P43" s="147">
        <v>6</v>
      </c>
      <c r="Q43" s="143">
        <v>708</v>
      </c>
      <c r="R43" s="54">
        <f t="shared" si="7"/>
        <v>245.32224532224532</v>
      </c>
      <c r="S43" s="147"/>
      <c r="T43" s="144">
        <v>5.1473699055140321E-2</v>
      </c>
      <c r="U43" s="144">
        <v>0</v>
      </c>
      <c r="V43" s="144">
        <v>0</v>
      </c>
      <c r="W43" s="144">
        <v>0.93720913834438024</v>
      </c>
      <c r="X43" s="144">
        <v>0</v>
      </c>
      <c r="Y43" s="144">
        <v>1.1317162600479481E-2</v>
      </c>
      <c r="Z43" s="148">
        <f t="shared" si="8"/>
        <v>0.28603122100762374</v>
      </c>
      <c r="AA43" s="144">
        <v>0</v>
      </c>
      <c r="AB43" s="144">
        <v>3.4322033898305086E-3</v>
      </c>
      <c r="AC43" s="144">
        <v>0.99656779661016959</v>
      </c>
      <c r="AD43" s="146">
        <f t="shared" si="9"/>
        <v>0.71396877899237632</v>
      </c>
      <c r="AE43" s="49"/>
    </row>
    <row r="44" spans="1:31" s="29" customFormat="1" ht="20.100000000000001" customHeight="1" x14ac:dyDescent="0.25">
      <c r="A44" s="21"/>
      <c r="B44" s="152">
        <v>885</v>
      </c>
      <c r="C44" s="151">
        <v>5</v>
      </c>
      <c r="D44" s="154" t="s">
        <v>74</v>
      </c>
      <c r="E44" s="47">
        <v>1697</v>
      </c>
      <c r="F44" s="47">
        <v>1880</v>
      </c>
      <c r="G44" s="47">
        <v>0</v>
      </c>
      <c r="H44" s="47">
        <v>6664</v>
      </c>
      <c r="I44" s="47">
        <v>6664</v>
      </c>
      <c r="J44" s="147"/>
      <c r="K44" s="143">
        <v>2445.62</v>
      </c>
      <c r="L44" s="54">
        <f t="shared" si="5"/>
        <v>366.98979591836735</v>
      </c>
      <c r="M44" s="147"/>
      <c r="N44" s="143">
        <v>672.13</v>
      </c>
      <c r="O44" s="54">
        <f t="shared" si="6"/>
        <v>100.85984393757504</v>
      </c>
      <c r="P44" s="147"/>
      <c r="Q44" s="143">
        <v>1773.49</v>
      </c>
      <c r="R44" s="54">
        <f t="shared" si="7"/>
        <v>266.12995198079233</v>
      </c>
      <c r="S44" s="147">
        <v>3</v>
      </c>
      <c r="T44" s="144">
        <v>5.4632288396589943E-2</v>
      </c>
      <c r="U44" s="144">
        <v>0</v>
      </c>
      <c r="V44" s="144">
        <v>0.23224673798223558</v>
      </c>
      <c r="W44" s="144">
        <v>0.71312097362117444</v>
      </c>
      <c r="X44" s="144">
        <v>0</v>
      </c>
      <c r="Y44" s="144">
        <v>0</v>
      </c>
      <c r="Z44" s="148">
        <f t="shared" si="8"/>
        <v>0.27483010443159611</v>
      </c>
      <c r="AA44" s="144">
        <v>0</v>
      </c>
      <c r="AB44" s="144">
        <v>0</v>
      </c>
      <c r="AC44" s="144">
        <v>1</v>
      </c>
      <c r="AD44" s="146">
        <f t="shared" si="9"/>
        <v>0.72516989556840394</v>
      </c>
      <c r="AE44" s="49"/>
    </row>
    <row r="45" spans="1:31" s="29" customFormat="1" ht="20.100000000000001" customHeight="1" x14ac:dyDescent="0.25">
      <c r="A45" s="21"/>
      <c r="B45" s="152">
        <v>190</v>
      </c>
      <c r="C45" s="151">
        <v>4</v>
      </c>
      <c r="D45" s="154" t="s">
        <v>37</v>
      </c>
      <c r="E45" s="47">
        <v>33593</v>
      </c>
      <c r="F45" s="47">
        <v>1698</v>
      </c>
      <c r="G45" s="47">
        <v>5890</v>
      </c>
      <c r="H45" s="47">
        <v>62492</v>
      </c>
      <c r="I45" s="47">
        <v>64946</v>
      </c>
      <c r="J45" s="147"/>
      <c r="K45" s="143">
        <v>30373.037793485793</v>
      </c>
      <c r="L45" s="54">
        <f t="shared" si="5"/>
        <v>467.66602706072422</v>
      </c>
      <c r="M45" s="147"/>
      <c r="N45" s="143">
        <v>7923.7842347886344</v>
      </c>
      <c r="O45" s="54">
        <f t="shared" si="6"/>
        <v>122.0057314505687</v>
      </c>
      <c r="P45" s="147">
        <v>6</v>
      </c>
      <c r="Q45" s="143">
        <v>22449.253558697157</v>
      </c>
      <c r="R45" s="54">
        <f t="shared" si="7"/>
        <v>345.66029561015546</v>
      </c>
      <c r="S45" s="147"/>
      <c r="T45" s="144">
        <v>4.3455246861499749E-2</v>
      </c>
      <c r="U45" s="144">
        <v>0</v>
      </c>
      <c r="V45" s="144">
        <v>4.2169245161041806E-2</v>
      </c>
      <c r="W45" s="144">
        <v>0.65441259897291426</v>
      </c>
      <c r="X45" s="144">
        <v>0.25996290900454422</v>
      </c>
      <c r="Y45" s="144">
        <v>0</v>
      </c>
      <c r="Z45" s="148">
        <f t="shared" si="8"/>
        <v>0.26088217743198788</v>
      </c>
      <c r="AA45" s="144">
        <v>0</v>
      </c>
      <c r="AB45" s="144">
        <v>5.3542982926233123E-3</v>
      </c>
      <c r="AC45" s="144">
        <v>0.99464570170737665</v>
      </c>
      <c r="AD45" s="146">
        <f t="shared" si="9"/>
        <v>0.73911782256801206</v>
      </c>
      <c r="AE45" s="49"/>
    </row>
    <row r="46" spans="1:31" s="29" customFormat="1" ht="20.100000000000001" customHeight="1" x14ac:dyDescent="0.25">
      <c r="A46" s="21"/>
      <c r="B46" s="152">
        <v>331</v>
      </c>
      <c r="C46" s="151">
        <v>9</v>
      </c>
      <c r="D46" s="154" t="s">
        <v>78</v>
      </c>
      <c r="E46" s="47">
        <v>3775</v>
      </c>
      <c r="F46" s="47">
        <v>8</v>
      </c>
      <c r="G46" s="47">
        <v>0</v>
      </c>
      <c r="H46" s="47">
        <v>6381</v>
      </c>
      <c r="I46" s="47">
        <v>6381</v>
      </c>
      <c r="J46" s="147"/>
      <c r="K46" s="143">
        <v>1889.69</v>
      </c>
      <c r="L46" s="56">
        <f t="shared" si="5"/>
        <v>296.14323773703182</v>
      </c>
      <c r="M46" s="147"/>
      <c r="N46" s="143">
        <v>459.77</v>
      </c>
      <c r="O46" s="56">
        <f t="shared" si="6"/>
        <v>72.052969753957058</v>
      </c>
      <c r="P46" s="147"/>
      <c r="Q46" s="143">
        <v>1429.9199999999998</v>
      </c>
      <c r="R46" s="56">
        <f t="shared" si="7"/>
        <v>224.09026798307471</v>
      </c>
      <c r="S46" s="147"/>
      <c r="T46" s="144">
        <v>7.647301911825477E-2</v>
      </c>
      <c r="U46" s="144">
        <v>0</v>
      </c>
      <c r="V46" s="144">
        <v>3.2407508101877029E-2</v>
      </c>
      <c r="W46" s="144">
        <v>0.84346521086630277</v>
      </c>
      <c r="X46" s="144">
        <v>0</v>
      </c>
      <c r="Y46" s="144">
        <v>4.7654261913565484E-2</v>
      </c>
      <c r="Z46" s="149">
        <f t="shared" si="8"/>
        <v>0.24330445734485548</v>
      </c>
      <c r="AA46" s="144">
        <v>0</v>
      </c>
      <c r="AB46" s="144">
        <v>3.5596397001230839E-3</v>
      </c>
      <c r="AC46" s="144">
        <v>0.99644036029987693</v>
      </c>
      <c r="AD46" s="146">
        <f t="shared" si="9"/>
        <v>0.75669554265514438</v>
      </c>
      <c r="AE46" s="49"/>
    </row>
    <row r="47" spans="1:31" s="29" customFormat="1" ht="20.100000000000001" customHeight="1" x14ac:dyDescent="0.25">
      <c r="A47" s="21"/>
      <c r="B47" s="152">
        <v>983</v>
      </c>
      <c r="C47" s="151">
        <v>7</v>
      </c>
      <c r="D47" s="154" t="s">
        <v>42</v>
      </c>
      <c r="E47" s="47">
        <v>620</v>
      </c>
      <c r="F47" s="47">
        <v>0</v>
      </c>
      <c r="G47" s="47">
        <v>200</v>
      </c>
      <c r="H47" s="47">
        <v>1609</v>
      </c>
      <c r="I47" s="47">
        <v>1692</v>
      </c>
      <c r="J47" s="147"/>
      <c r="K47" s="143">
        <v>532.53</v>
      </c>
      <c r="L47" s="54">
        <f t="shared" si="5"/>
        <v>314.7340425531915</v>
      </c>
      <c r="M47" s="147"/>
      <c r="N47" s="143">
        <v>124.82</v>
      </c>
      <c r="O47" s="54">
        <f t="shared" si="6"/>
        <v>73.770685579196211</v>
      </c>
      <c r="P47" s="147"/>
      <c r="Q47" s="143">
        <v>407.71</v>
      </c>
      <c r="R47" s="54">
        <f t="shared" si="7"/>
        <v>240.96335697399527</v>
      </c>
      <c r="S47" s="147">
        <v>3</v>
      </c>
      <c r="T47" s="144">
        <v>7.1062329754846984E-2</v>
      </c>
      <c r="U47" s="144">
        <v>0</v>
      </c>
      <c r="V47" s="144">
        <v>0</v>
      </c>
      <c r="W47" s="144">
        <v>0.92893767024515306</v>
      </c>
      <c r="X47" s="144">
        <v>0</v>
      </c>
      <c r="Y47" s="144">
        <v>0</v>
      </c>
      <c r="Z47" s="148">
        <f t="shared" si="8"/>
        <v>0.23439055076709292</v>
      </c>
      <c r="AA47" s="144">
        <v>0</v>
      </c>
      <c r="AB47" s="144">
        <v>0</v>
      </c>
      <c r="AC47" s="144">
        <v>1</v>
      </c>
      <c r="AD47" s="146">
        <f t="shared" si="9"/>
        <v>0.76560944923290708</v>
      </c>
      <c r="AE47" s="49"/>
    </row>
    <row r="48" spans="1:31" s="29" customFormat="1" ht="20.100000000000001" customHeight="1" x14ac:dyDescent="0.25">
      <c r="A48" s="21"/>
      <c r="B48" s="152">
        <v>301</v>
      </c>
      <c r="C48" s="151">
        <v>7</v>
      </c>
      <c r="D48" s="154" t="s">
        <v>77</v>
      </c>
      <c r="E48" s="47">
        <v>5664</v>
      </c>
      <c r="F48" s="47">
        <v>192</v>
      </c>
      <c r="G48" s="47">
        <v>19</v>
      </c>
      <c r="H48" s="47">
        <v>13570</v>
      </c>
      <c r="I48" s="47">
        <v>13578</v>
      </c>
      <c r="J48" s="147"/>
      <c r="K48" s="143">
        <v>4695.8900000000003</v>
      </c>
      <c r="L48" s="54">
        <f t="shared" si="5"/>
        <v>345.84548534393872</v>
      </c>
      <c r="M48" s="147"/>
      <c r="N48" s="143">
        <v>1097.21</v>
      </c>
      <c r="O48" s="54">
        <f t="shared" si="6"/>
        <v>80.807924583885693</v>
      </c>
      <c r="P48" s="147"/>
      <c r="Q48" s="143">
        <v>3598.68</v>
      </c>
      <c r="R48" s="54">
        <f t="shared" si="7"/>
        <v>265.03756076005305</v>
      </c>
      <c r="S48" s="147"/>
      <c r="T48" s="144">
        <v>6.8145569216467222E-2</v>
      </c>
      <c r="U48" s="144">
        <v>0</v>
      </c>
      <c r="V48" s="144">
        <v>4.3492130038916887E-2</v>
      </c>
      <c r="W48" s="144">
        <v>0.67961465899873308</v>
      </c>
      <c r="X48" s="144">
        <v>0.20874764174588273</v>
      </c>
      <c r="Y48" s="144">
        <v>0</v>
      </c>
      <c r="Z48" s="148">
        <f t="shared" si="8"/>
        <v>0.23365325848774141</v>
      </c>
      <c r="AA48" s="144">
        <v>0</v>
      </c>
      <c r="AB48" s="144">
        <v>6.6441028377071595E-3</v>
      </c>
      <c r="AC48" s="144">
        <v>0.99335589716229289</v>
      </c>
      <c r="AD48" s="146">
        <f t="shared" si="9"/>
        <v>0.76634674151225846</v>
      </c>
      <c r="AE48" s="49"/>
    </row>
    <row r="49" spans="1:31" s="29" customFormat="1" ht="20.100000000000001" customHeight="1" x14ac:dyDescent="0.25">
      <c r="A49" s="21"/>
      <c r="B49" s="152">
        <v>321</v>
      </c>
      <c r="C49" s="151">
        <v>7</v>
      </c>
      <c r="D49" s="154" t="s">
        <v>66</v>
      </c>
      <c r="E49" s="47">
        <v>5000</v>
      </c>
      <c r="F49" s="47">
        <v>1295</v>
      </c>
      <c r="G49" s="47">
        <v>3</v>
      </c>
      <c r="H49" s="47">
        <v>12640</v>
      </c>
      <c r="I49" s="47">
        <v>12641</v>
      </c>
      <c r="J49" s="147"/>
      <c r="K49" s="143">
        <v>3434.4</v>
      </c>
      <c r="L49" s="54">
        <f t="shared" si="5"/>
        <v>271.6873665058144</v>
      </c>
      <c r="M49" s="147"/>
      <c r="N49" s="143">
        <v>791.96</v>
      </c>
      <c r="O49" s="54">
        <f t="shared" si="6"/>
        <v>62.650106795348471</v>
      </c>
      <c r="P49" s="147"/>
      <c r="Q49" s="143">
        <v>2642.44</v>
      </c>
      <c r="R49" s="54">
        <f t="shared" si="7"/>
        <v>209.03725971046595</v>
      </c>
      <c r="S49" s="147"/>
      <c r="T49" s="144">
        <v>8.794636092731957E-2</v>
      </c>
      <c r="U49" s="144">
        <v>0</v>
      </c>
      <c r="V49" s="144">
        <v>3.7880701045507347E-5</v>
      </c>
      <c r="W49" s="144">
        <v>0.88207737764533567</v>
      </c>
      <c r="X49" s="144">
        <v>3.2198595888681242E-3</v>
      </c>
      <c r="Y49" s="144">
        <v>2.6718521137431183E-2</v>
      </c>
      <c r="Z49" s="148">
        <f t="shared" si="8"/>
        <v>0.2305963195900303</v>
      </c>
      <c r="AA49" s="144">
        <v>0</v>
      </c>
      <c r="AB49" s="144">
        <v>0</v>
      </c>
      <c r="AC49" s="144">
        <v>1</v>
      </c>
      <c r="AD49" s="146">
        <f t="shared" si="9"/>
        <v>0.76940368040996976</v>
      </c>
      <c r="AE49" s="49"/>
    </row>
    <row r="50" spans="1:31" s="29" customFormat="1" ht="20.100000000000001" customHeight="1" x14ac:dyDescent="0.25">
      <c r="A50" s="21"/>
      <c r="B50" s="152">
        <v>272</v>
      </c>
      <c r="C50" s="151">
        <v>5</v>
      </c>
      <c r="D50" s="154" t="s">
        <v>49</v>
      </c>
      <c r="E50" s="47">
        <v>2282</v>
      </c>
      <c r="F50" s="47">
        <v>280</v>
      </c>
      <c r="G50" s="47">
        <v>205</v>
      </c>
      <c r="H50" s="47">
        <v>5383</v>
      </c>
      <c r="I50" s="47">
        <v>5468</v>
      </c>
      <c r="J50" s="147"/>
      <c r="K50" s="143">
        <v>1865.39</v>
      </c>
      <c r="L50" s="54">
        <f t="shared" si="5"/>
        <v>341.146671543526</v>
      </c>
      <c r="M50" s="147"/>
      <c r="N50" s="143">
        <v>414.67</v>
      </c>
      <c r="O50" s="54">
        <f t="shared" si="6"/>
        <v>75.835771762984635</v>
      </c>
      <c r="P50" s="147"/>
      <c r="Q50" s="143">
        <v>1450.72</v>
      </c>
      <c r="R50" s="54">
        <f t="shared" si="7"/>
        <v>265.31089978054132</v>
      </c>
      <c r="S50" s="147">
        <v>3</v>
      </c>
      <c r="T50" s="144">
        <v>7.1526756215786039E-2</v>
      </c>
      <c r="U50" s="144">
        <v>0</v>
      </c>
      <c r="V50" s="144">
        <v>0</v>
      </c>
      <c r="W50" s="144">
        <v>0.92847324378421392</v>
      </c>
      <c r="X50" s="144">
        <v>0</v>
      </c>
      <c r="Y50" s="144">
        <v>0</v>
      </c>
      <c r="Z50" s="148">
        <f t="shared" si="8"/>
        <v>0.22229667790649676</v>
      </c>
      <c r="AA50" s="144">
        <v>0</v>
      </c>
      <c r="AB50" s="144">
        <v>0</v>
      </c>
      <c r="AC50" s="144">
        <v>1</v>
      </c>
      <c r="AD50" s="146">
        <f t="shared" si="9"/>
        <v>0.77770332209350324</v>
      </c>
      <c r="AE50" s="49"/>
    </row>
    <row r="51" spans="1:31" ht="20.100000000000001" customHeight="1" x14ac:dyDescent="0.25">
      <c r="B51" s="152">
        <v>426</v>
      </c>
      <c r="C51" s="151">
        <v>6</v>
      </c>
      <c r="D51" s="154" t="s">
        <v>45</v>
      </c>
      <c r="E51" s="47">
        <v>4392</v>
      </c>
      <c r="F51" s="47">
        <v>1510</v>
      </c>
      <c r="G51" s="47">
        <v>185</v>
      </c>
      <c r="H51" s="47">
        <v>11372</v>
      </c>
      <c r="I51" s="47">
        <v>11449</v>
      </c>
      <c r="J51" s="147"/>
      <c r="K51" s="143">
        <v>2868.19</v>
      </c>
      <c r="L51" s="54">
        <f t="shared" si="5"/>
        <v>250.51882260459428</v>
      </c>
      <c r="M51" s="147"/>
      <c r="N51" s="143">
        <v>587.29</v>
      </c>
      <c r="O51" s="54">
        <f t="shared" si="6"/>
        <v>51.296183072757444</v>
      </c>
      <c r="P51" s="147"/>
      <c r="Q51" s="143">
        <v>2280.9</v>
      </c>
      <c r="R51" s="54">
        <f t="shared" si="7"/>
        <v>199.22263953183685</v>
      </c>
      <c r="S51" s="147"/>
      <c r="T51" s="144">
        <v>0.10669345638440975</v>
      </c>
      <c r="U51" s="144">
        <v>0</v>
      </c>
      <c r="V51" s="144">
        <v>0.13621890377837184</v>
      </c>
      <c r="W51" s="144">
        <v>0.7570876398372185</v>
      </c>
      <c r="X51" s="144">
        <v>0</v>
      </c>
      <c r="Y51" s="144">
        <v>0</v>
      </c>
      <c r="Z51" s="148">
        <f t="shared" si="8"/>
        <v>0.20475979624780782</v>
      </c>
      <c r="AA51" s="144">
        <v>0</v>
      </c>
      <c r="AB51" s="144">
        <v>0</v>
      </c>
      <c r="AC51" s="144">
        <v>1</v>
      </c>
      <c r="AD51" s="146">
        <f t="shared" si="9"/>
        <v>0.79524020375219218</v>
      </c>
      <c r="AE51" s="49"/>
    </row>
    <row r="52" spans="1:31" s="29" customFormat="1" ht="20.100000000000001" customHeight="1" x14ac:dyDescent="0.25">
      <c r="A52" s="21"/>
      <c r="B52" s="152">
        <v>389</v>
      </c>
      <c r="C52" s="151">
        <v>7</v>
      </c>
      <c r="D52" s="154" t="s">
        <v>50</v>
      </c>
      <c r="E52" s="47">
        <v>7617</v>
      </c>
      <c r="F52" s="47">
        <v>0</v>
      </c>
      <c r="G52" s="47">
        <v>0</v>
      </c>
      <c r="H52" s="47">
        <v>15892</v>
      </c>
      <c r="I52" s="47">
        <v>15892</v>
      </c>
      <c r="J52" s="147"/>
      <c r="K52" s="143">
        <v>3428.46</v>
      </c>
      <c r="L52" s="54">
        <f t="shared" si="5"/>
        <v>215.73496098665996</v>
      </c>
      <c r="M52" s="147"/>
      <c r="N52" s="143">
        <v>679.72</v>
      </c>
      <c r="O52" s="54">
        <f t="shared" si="6"/>
        <v>42.771205638056884</v>
      </c>
      <c r="P52" s="147"/>
      <c r="Q52" s="143">
        <v>2748.74</v>
      </c>
      <c r="R52" s="54">
        <f t="shared" si="7"/>
        <v>172.96375534860306</v>
      </c>
      <c r="S52" s="147"/>
      <c r="T52" s="144">
        <v>0.12881774848467015</v>
      </c>
      <c r="U52" s="144">
        <v>0</v>
      </c>
      <c r="V52" s="144">
        <v>0.14233802153828046</v>
      </c>
      <c r="W52" s="144">
        <v>0.27749661625375155</v>
      </c>
      <c r="X52" s="144">
        <v>0.41721591243453182</v>
      </c>
      <c r="Y52" s="144">
        <v>3.4131701288765963E-2</v>
      </c>
      <c r="Z52" s="148">
        <f t="shared" si="8"/>
        <v>0.19825811005524346</v>
      </c>
      <c r="AA52" s="144">
        <v>0</v>
      </c>
      <c r="AB52" s="144">
        <v>1.0441147580345905E-3</v>
      </c>
      <c r="AC52" s="144">
        <v>0.99895588524196544</v>
      </c>
      <c r="AD52" s="146">
        <f t="shared" si="9"/>
        <v>0.80174188994475648</v>
      </c>
      <c r="AE52" s="49"/>
    </row>
    <row r="53" spans="1:31" s="29" customFormat="1" ht="20.100000000000001" customHeight="1" x14ac:dyDescent="0.25">
      <c r="A53" s="21"/>
      <c r="B53" s="152">
        <v>414</v>
      </c>
      <c r="C53" s="151">
        <v>6</v>
      </c>
      <c r="D53" s="154" t="s">
        <v>56</v>
      </c>
      <c r="E53" s="47">
        <v>2800</v>
      </c>
      <c r="F53" s="47">
        <v>975</v>
      </c>
      <c r="G53" s="47">
        <v>0</v>
      </c>
      <c r="H53" s="47">
        <v>8000</v>
      </c>
      <c r="I53" s="47">
        <v>8000</v>
      </c>
      <c r="J53" s="147"/>
      <c r="K53" s="143">
        <v>2998.0079276876663</v>
      </c>
      <c r="L53" s="54">
        <f t="shared" si="5"/>
        <v>374.75099096095829</v>
      </c>
      <c r="M53" s="147"/>
      <c r="N53" s="143">
        <v>572.51234215013324</v>
      </c>
      <c r="O53" s="54">
        <f t="shared" si="6"/>
        <v>71.564042768766654</v>
      </c>
      <c r="P53" s="147">
        <v>6</v>
      </c>
      <c r="Q53" s="143">
        <v>2425.4955855375333</v>
      </c>
      <c r="R53" s="54">
        <f t="shared" si="7"/>
        <v>303.18694819219166</v>
      </c>
      <c r="S53" s="147"/>
      <c r="T53" s="144">
        <v>7.6993973325453033E-2</v>
      </c>
      <c r="U53" s="144">
        <v>0</v>
      </c>
      <c r="V53" s="144">
        <v>4.5588536837439297E-2</v>
      </c>
      <c r="W53" s="144">
        <v>0.87741748983710766</v>
      </c>
      <c r="X53" s="144">
        <v>0</v>
      </c>
      <c r="Y53" s="144">
        <v>0</v>
      </c>
      <c r="Z53" s="148">
        <f t="shared" si="8"/>
        <v>0.19096425224989524</v>
      </c>
      <c r="AA53" s="144">
        <v>0</v>
      </c>
      <c r="AB53" s="144">
        <v>0</v>
      </c>
      <c r="AC53" s="144">
        <v>1</v>
      </c>
      <c r="AD53" s="146">
        <f t="shared" si="9"/>
        <v>0.80903574775010478</v>
      </c>
      <c r="AE53" s="49"/>
    </row>
    <row r="54" spans="1:31" s="29" customFormat="1" ht="20.100000000000001" customHeight="1" x14ac:dyDescent="0.25">
      <c r="A54" s="21"/>
      <c r="B54" s="152">
        <v>430</v>
      </c>
      <c r="C54" s="151">
        <v>6</v>
      </c>
      <c r="D54" s="154" t="s">
        <v>82</v>
      </c>
      <c r="E54" s="47">
        <v>12085</v>
      </c>
      <c r="F54" s="47">
        <v>5655</v>
      </c>
      <c r="G54" s="47">
        <v>0</v>
      </c>
      <c r="H54" s="47">
        <v>41788</v>
      </c>
      <c r="I54" s="47">
        <v>41788</v>
      </c>
      <c r="J54" s="147"/>
      <c r="K54" s="143">
        <v>17923.95</v>
      </c>
      <c r="L54" s="54">
        <f t="shared" si="5"/>
        <v>428.92576816310901</v>
      </c>
      <c r="M54" s="147"/>
      <c r="N54" s="143">
        <v>3394.28</v>
      </c>
      <c r="O54" s="54">
        <f t="shared" si="6"/>
        <v>81.226189336651672</v>
      </c>
      <c r="P54" s="147"/>
      <c r="Q54" s="143">
        <v>14529.67</v>
      </c>
      <c r="R54" s="54">
        <f t="shared" si="7"/>
        <v>347.69957882645735</v>
      </c>
      <c r="S54" s="147"/>
      <c r="T54" s="144">
        <v>6.7834710159444714E-2</v>
      </c>
      <c r="U54" s="144">
        <v>0</v>
      </c>
      <c r="V54" s="144">
        <v>0.2303286705869875</v>
      </c>
      <c r="W54" s="144">
        <v>0.70183661925356777</v>
      </c>
      <c r="X54" s="144">
        <v>0</v>
      </c>
      <c r="Y54" s="144">
        <v>0</v>
      </c>
      <c r="Z54" s="148">
        <f t="shared" si="8"/>
        <v>0.18937120444991198</v>
      </c>
      <c r="AA54" s="144">
        <v>0</v>
      </c>
      <c r="AB54" s="144">
        <v>0</v>
      </c>
      <c r="AC54" s="144">
        <v>1</v>
      </c>
      <c r="AD54" s="146">
        <f t="shared" si="9"/>
        <v>0.81062879555008793</v>
      </c>
      <c r="AE54" s="49"/>
    </row>
    <row r="55" spans="1:31" s="29" customFormat="1" ht="20.100000000000001" customHeight="1" x14ac:dyDescent="0.25">
      <c r="A55" s="21"/>
      <c r="B55" s="152">
        <v>837</v>
      </c>
      <c r="C55" s="151">
        <v>8</v>
      </c>
      <c r="D55" s="154" t="s">
        <v>60</v>
      </c>
      <c r="E55" s="47">
        <v>2115</v>
      </c>
      <c r="F55" s="47">
        <v>0</v>
      </c>
      <c r="G55" s="47">
        <v>1443</v>
      </c>
      <c r="H55" s="47">
        <v>1753</v>
      </c>
      <c r="I55" s="47">
        <v>2354</v>
      </c>
      <c r="J55" s="147"/>
      <c r="K55" s="143">
        <v>1229.8699999999999</v>
      </c>
      <c r="L55" s="54">
        <f t="shared" si="5"/>
        <v>522.45964316057768</v>
      </c>
      <c r="M55" s="147"/>
      <c r="N55" s="143">
        <v>198.51</v>
      </c>
      <c r="O55" s="54">
        <f t="shared" si="6"/>
        <v>84.328802039082419</v>
      </c>
      <c r="P55" s="147"/>
      <c r="Q55" s="143">
        <v>1031.3599999999999</v>
      </c>
      <c r="R55" s="54">
        <f t="shared" si="7"/>
        <v>438.13084112149528</v>
      </c>
      <c r="S55" s="147">
        <v>3</v>
      </c>
      <c r="T55" s="144">
        <v>4.866253589239837E-2</v>
      </c>
      <c r="U55" s="144">
        <v>0</v>
      </c>
      <c r="V55" s="144">
        <v>0</v>
      </c>
      <c r="W55" s="144">
        <v>0.95133746410760167</v>
      </c>
      <c r="X55" s="144">
        <v>0</v>
      </c>
      <c r="Y55" s="144">
        <v>0</v>
      </c>
      <c r="Z55" s="148">
        <f t="shared" si="8"/>
        <v>0.16140730321090849</v>
      </c>
      <c r="AA55" s="144">
        <v>0</v>
      </c>
      <c r="AB55" s="144">
        <v>0</v>
      </c>
      <c r="AC55" s="144">
        <v>1</v>
      </c>
      <c r="AD55" s="146">
        <f t="shared" si="9"/>
        <v>0.83859269678909154</v>
      </c>
      <c r="AE55" s="49"/>
    </row>
    <row r="56" spans="1:31" s="29" customFormat="1" ht="20.100000000000001" customHeight="1" x14ac:dyDescent="0.25">
      <c r="A56" s="21"/>
      <c r="B56" s="152">
        <v>522</v>
      </c>
      <c r="C56" s="151">
        <v>9</v>
      </c>
      <c r="D56" s="154" t="s">
        <v>29</v>
      </c>
      <c r="E56" s="47">
        <v>1423</v>
      </c>
      <c r="F56" s="47">
        <v>0</v>
      </c>
      <c r="G56" s="47">
        <v>185</v>
      </c>
      <c r="H56" s="47">
        <v>2707</v>
      </c>
      <c r="I56" s="47">
        <v>2784</v>
      </c>
      <c r="J56" s="147"/>
      <c r="K56" s="143">
        <v>942.98</v>
      </c>
      <c r="L56" s="54">
        <f t="shared" si="5"/>
        <v>338.71408045977012</v>
      </c>
      <c r="M56" s="147"/>
      <c r="N56" s="143">
        <v>145.18</v>
      </c>
      <c r="O56" s="54">
        <f t="shared" si="6"/>
        <v>52.147988505747129</v>
      </c>
      <c r="P56" s="147"/>
      <c r="Q56" s="143">
        <v>797.8</v>
      </c>
      <c r="R56" s="54">
        <f t="shared" si="7"/>
        <v>286.56609195402297</v>
      </c>
      <c r="S56" s="147"/>
      <c r="T56" s="144">
        <v>0.10276897644303623</v>
      </c>
      <c r="U56" s="144">
        <v>0</v>
      </c>
      <c r="V56" s="144">
        <v>1.3776002204160353E-3</v>
      </c>
      <c r="W56" s="144">
        <v>0.88641686182669788</v>
      </c>
      <c r="X56" s="144">
        <v>0</v>
      </c>
      <c r="Y56" s="144">
        <v>9.4365615098498425E-3</v>
      </c>
      <c r="Z56" s="148">
        <f t="shared" si="8"/>
        <v>0.1539587265901716</v>
      </c>
      <c r="AA56" s="144">
        <v>0</v>
      </c>
      <c r="AB56" s="144">
        <v>0</v>
      </c>
      <c r="AC56" s="144">
        <v>1</v>
      </c>
      <c r="AD56" s="146">
        <f t="shared" si="9"/>
        <v>0.84604127340982838</v>
      </c>
      <c r="AE56" s="49"/>
    </row>
    <row r="57" spans="1:31" s="29" customFormat="1" ht="20.100000000000001" customHeight="1" x14ac:dyDescent="0.25">
      <c r="A57" s="21"/>
      <c r="B57" s="152">
        <v>508</v>
      </c>
      <c r="C57" s="151">
        <v>9</v>
      </c>
      <c r="D57" s="154" t="s">
        <v>38</v>
      </c>
      <c r="E57" s="47">
        <v>713</v>
      </c>
      <c r="F57" s="47">
        <v>0</v>
      </c>
      <c r="G57" s="47">
        <v>294</v>
      </c>
      <c r="H57" s="47">
        <v>953</v>
      </c>
      <c r="I57" s="47">
        <v>1076</v>
      </c>
      <c r="J57" s="147"/>
      <c r="K57" s="143">
        <v>390.15</v>
      </c>
      <c r="L57" s="54">
        <f t="shared" si="5"/>
        <v>362.59293680297395</v>
      </c>
      <c r="M57" s="147"/>
      <c r="N57" s="143">
        <v>58.84</v>
      </c>
      <c r="O57" s="54">
        <f t="shared" si="6"/>
        <v>54.684014869888479</v>
      </c>
      <c r="P57" s="147"/>
      <c r="Q57" s="143">
        <v>331.31</v>
      </c>
      <c r="R57" s="54">
        <f t="shared" si="7"/>
        <v>307.90892193308548</v>
      </c>
      <c r="S57" s="147">
        <v>3</v>
      </c>
      <c r="T57" s="144">
        <v>8.9225016995241324E-2</v>
      </c>
      <c r="U57" s="144">
        <v>0</v>
      </c>
      <c r="V57" s="144">
        <v>0</v>
      </c>
      <c r="W57" s="144">
        <v>0.91077498300475868</v>
      </c>
      <c r="X57" s="144">
        <v>0</v>
      </c>
      <c r="Y57" s="144">
        <v>0</v>
      </c>
      <c r="Z57" s="148">
        <f t="shared" si="8"/>
        <v>0.15081378956811484</v>
      </c>
      <c r="AA57" s="144">
        <v>0</v>
      </c>
      <c r="AB57" s="144">
        <v>0</v>
      </c>
      <c r="AC57" s="144">
        <v>1</v>
      </c>
      <c r="AD57" s="146">
        <f t="shared" si="9"/>
        <v>0.84918621043188525</v>
      </c>
      <c r="AE57" s="49"/>
    </row>
    <row r="58" spans="1:31" s="29" customFormat="1" ht="20.100000000000001" customHeight="1" x14ac:dyDescent="0.25">
      <c r="A58" s="21"/>
      <c r="B58" s="152">
        <v>232</v>
      </c>
      <c r="C58" s="151">
        <v>8</v>
      </c>
      <c r="D58" s="154" t="s">
        <v>86</v>
      </c>
      <c r="E58" s="47">
        <v>1958</v>
      </c>
      <c r="F58" s="47">
        <v>0</v>
      </c>
      <c r="G58" s="47">
        <v>1505</v>
      </c>
      <c r="H58" s="47">
        <v>877</v>
      </c>
      <c r="I58" s="47">
        <v>1504</v>
      </c>
      <c r="J58" s="147"/>
      <c r="K58" s="143">
        <v>787.43</v>
      </c>
      <c r="L58" s="54">
        <f t="shared" si="5"/>
        <v>523.55718085106378</v>
      </c>
      <c r="M58" s="147"/>
      <c r="N58" s="143">
        <v>111.47</v>
      </c>
      <c r="O58" s="54">
        <f t="shared" si="6"/>
        <v>74.115691489361708</v>
      </c>
      <c r="P58" s="147"/>
      <c r="Q58" s="143">
        <v>675.96</v>
      </c>
      <c r="R58" s="54">
        <f t="shared" si="7"/>
        <v>449.44148936170211</v>
      </c>
      <c r="S58" s="147">
        <v>3</v>
      </c>
      <c r="T58" s="144">
        <v>4.333004395801561E-2</v>
      </c>
      <c r="U58" s="144">
        <v>0</v>
      </c>
      <c r="V58" s="144">
        <v>0</v>
      </c>
      <c r="W58" s="144">
        <v>0.95666995604198446</v>
      </c>
      <c r="X58" s="144">
        <v>0</v>
      </c>
      <c r="Y58" s="144">
        <v>0</v>
      </c>
      <c r="Z58" s="148">
        <f t="shared" si="8"/>
        <v>0.14156178961939475</v>
      </c>
      <c r="AA58" s="144">
        <v>0</v>
      </c>
      <c r="AB58" s="144">
        <v>0</v>
      </c>
      <c r="AC58" s="144">
        <v>1</v>
      </c>
      <c r="AD58" s="146">
        <f t="shared" si="9"/>
        <v>0.85843821038060542</v>
      </c>
      <c r="AE58" s="49"/>
    </row>
    <row r="59" spans="1:31" s="29" customFormat="1" ht="20.100000000000001" customHeight="1" x14ac:dyDescent="0.25">
      <c r="A59" s="21"/>
      <c r="B59" s="152">
        <v>830</v>
      </c>
      <c r="C59" s="151">
        <v>9</v>
      </c>
      <c r="D59" s="154" t="s">
        <v>59</v>
      </c>
      <c r="E59" s="47">
        <v>609</v>
      </c>
      <c r="F59" s="47">
        <v>0</v>
      </c>
      <c r="G59" s="47">
        <v>395</v>
      </c>
      <c r="H59" s="47">
        <v>1470</v>
      </c>
      <c r="I59" s="47">
        <v>1635</v>
      </c>
      <c r="J59" s="147"/>
      <c r="K59" s="143">
        <v>278.31</v>
      </c>
      <c r="L59" s="54">
        <f t="shared" si="5"/>
        <v>170.22018348623854</v>
      </c>
      <c r="M59" s="147"/>
      <c r="N59" s="143">
        <v>37.729999999999997</v>
      </c>
      <c r="O59" s="54">
        <f t="shared" si="6"/>
        <v>23.076452599388379</v>
      </c>
      <c r="P59" s="147"/>
      <c r="Q59" s="143">
        <v>240.58</v>
      </c>
      <c r="R59" s="54">
        <f t="shared" si="7"/>
        <v>147.14373088685016</v>
      </c>
      <c r="S59" s="147">
        <v>2</v>
      </c>
      <c r="T59" s="144">
        <v>0.2146832759077657</v>
      </c>
      <c r="U59" s="144">
        <v>0</v>
      </c>
      <c r="V59" s="144">
        <v>0</v>
      </c>
      <c r="W59" s="144">
        <v>0.7853167240922343</v>
      </c>
      <c r="X59" s="144">
        <v>0</v>
      </c>
      <c r="Y59" s="144">
        <v>0</v>
      </c>
      <c r="Z59" s="148">
        <f t="shared" si="8"/>
        <v>0.13556825123064209</v>
      </c>
      <c r="AA59" s="144">
        <v>0</v>
      </c>
      <c r="AB59" s="144">
        <v>0</v>
      </c>
      <c r="AC59" s="144">
        <v>1</v>
      </c>
      <c r="AD59" s="146">
        <f t="shared" si="9"/>
        <v>0.86443174876935791</v>
      </c>
      <c r="AE59" s="49"/>
    </row>
    <row r="60" spans="1:31" s="29" customFormat="1" ht="20.100000000000001" customHeight="1" x14ac:dyDescent="0.25">
      <c r="A60" s="21"/>
      <c r="B60" s="152">
        <v>279</v>
      </c>
      <c r="C60" s="151">
        <v>9</v>
      </c>
      <c r="D60" s="154" t="s">
        <v>30</v>
      </c>
      <c r="E60" s="47">
        <v>3134</v>
      </c>
      <c r="F60" s="47">
        <v>25</v>
      </c>
      <c r="G60" s="47">
        <v>0</v>
      </c>
      <c r="H60" s="47">
        <v>6092</v>
      </c>
      <c r="I60" s="47">
        <v>6092</v>
      </c>
      <c r="J60" s="147"/>
      <c r="K60" s="143">
        <v>2229.37</v>
      </c>
      <c r="L60" s="54">
        <f t="shared" si="5"/>
        <v>365.95042678923176</v>
      </c>
      <c r="M60" s="147"/>
      <c r="N60" s="143">
        <v>297.60000000000002</v>
      </c>
      <c r="O60" s="54">
        <f t="shared" si="6"/>
        <v>48.850952068286276</v>
      </c>
      <c r="P60" s="147"/>
      <c r="Q60" s="143">
        <v>1931.77</v>
      </c>
      <c r="R60" s="54">
        <f t="shared" si="7"/>
        <v>317.09947472094552</v>
      </c>
      <c r="S60" s="147">
        <v>3</v>
      </c>
      <c r="T60" s="144">
        <v>0.1128024193548387</v>
      </c>
      <c r="U60" s="144">
        <v>0</v>
      </c>
      <c r="V60" s="144">
        <v>2.150537634408602E-2</v>
      </c>
      <c r="W60" s="144">
        <v>0.86569220430107519</v>
      </c>
      <c r="X60" s="144">
        <v>0</v>
      </c>
      <c r="Y60" s="144">
        <v>0</v>
      </c>
      <c r="Z60" s="148">
        <f t="shared" si="8"/>
        <v>0.13349062739697765</v>
      </c>
      <c r="AA60" s="144">
        <v>0</v>
      </c>
      <c r="AB60" s="144">
        <v>0</v>
      </c>
      <c r="AC60" s="144">
        <v>1</v>
      </c>
      <c r="AD60" s="146">
        <f t="shared" si="9"/>
        <v>0.86650937260302241</v>
      </c>
      <c r="AE60" s="49"/>
    </row>
    <row r="61" spans="1:31" s="29" customFormat="1" ht="20.100000000000001" customHeight="1" x14ac:dyDescent="0.25">
      <c r="A61" s="21"/>
      <c r="B61" s="152">
        <v>629</v>
      </c>
      <c r="C61" s="151">
        <v>9</v>
      </c>
      <c r="D61" s="154" t="s">
        <v>39</v>
      </c>
      <c r="E61" s="47">
        <v>4214</v>
      </c>
      <c r="F61" s="47">
        <v>12</v>
      </c>
      <c r="G61" s="47">
        <v>2114</v>
      </c>
      <c r="H61" s="47">
        <v>3849</v>
      </c>
      <c r="I61" s="47">
        <v>4730</v>
      </c>
      <c r="J61" s="147"/>
      <c r="K61" s="143">
        <v>2122.08</v>
      </c>
      <c r="L61" s="54">
        <f t="shared" si="5"/>
        <v>448.64270613107823</v>
      </c>
      <c r="M61" s="147"/>
      <c r="N61" s="143">
        <v>251.98</v>
      </c>
      <c r="O61" s="54">
        <f t="shared" si="6"/>
        <v>53.272727272727273</v>
      </c>
      <c r="P61" s="147"/>
      <c r="Q61" s="143">
        <v>1870.1</v>
      </c>
      <c r="R61" s="54">
        <f t="shared" si="7"/>
        <v>395.36997885835098</v>
      </c>
      <c r="S61" s="147"/>
      <c r="T61" s="144">
        <v>8.4173347091038977E-2</v>
      </c>
      <c r="U61" s="144">
        <v>0</v>
      </c>
      <c r="V61" s="144">
        <v>0</v>
      </c>
      <c r="W61" s="144">
        <v>0.91582665290896115</v>
      </c>
      <c r="X61" s="144">
        <v>0</v>
      </c>
      <c r="Y61" s="144">
        <v>0</v>
      </c>
      <c r="Z61" s="148">
        <f t="shared" si="8"/>
        <v>0.11874198899193245</v>
      </c>
      <c r="AA61" s="144">
        <v>0</v>
      </c>
      <c r="AB61" s="144">
        <v>0</v>
      </c>
      <c r="AC61" s="144">
        <v>1</v>
      </c>
      <c r="AD61" s="146">
        <f t="shared" si="9"/>
        <v>0.88125801100806755</v>
      </c>
      <c r="AE61" s="49"/>
    </row>
    <row r="62" spans="1:31" s="29" customFormat="1" ht="20.100000000000001" customHeight="1" x14ac:dyDescent="0.25">
      <c r="A62" s="21"/>
      <c r="B62" s="152">
        <v>866</v>
      </c>
      <c r="C62" s="151">
        <v>8</v>
      </c>
      <c r="D62" s="154" t="s">
        <v>63</v>
      </c>
      <c r="E62" s="47">
        <v>1333</v>
      </c>
      <c r="F62" s="47">
        <v>0</v>
      </c>
      <c r="G62" s="47">
        <v>508</v>
      </c>
      <c r="H62" s="47">
        <v>1769</v>
      </c>
      <c r="I62" s="47">
        <v>1981</v>
      </c>
      <c r="J62" s="147"/>
      <c r="K62" s="143">
        <v>1445.1372368436585</v>
      </c>
      <c r="L62" s="54">
        <f t="shared" si="5"/>
        <v>729.49885756873209</v>
      </c>
      <c r="M62" s="147"/>
      <c r="N62" s="143">
        <v>137.05578947492671</v>
      </c>
      <c r="O62" s="54">
        <f t="shared" si="6"/>
        <v>69.185153697590465</v>
      </c>
      <c r="P62" s="147">
        <v>6</v>
      </c>
      <c r="Q62" s="143">
        <v>1308.0814473687317</v>
      </c>
      <c r="R62" s="54">
        <f t="shared" si="7"/>
        <v>660.31370387114168</v>
      </c>
      <c r="S62" s="147">
        <v>2</v>
      </c>
      <c r="T62" s="144">
        <v>7.1138913849266378E-2</v>
      </c>
      <c r="U62" s="144">
        <v>0</v>
      </c>
      <c r="V62" s="144">
        <v>0</v>
      </c>
      <c r="W62" s="144">
        <v>0.92886108615073371</v>
      </c>
      <c r="X62" s="144">
        <v>0</v>
      </c>
      <c r="Y62" s="144">
        <v>0</v>
      </c>
      <c r="Z62" s="148">
        <f t="shared" si="8"/>
        <v>9.4839289986238196E-2</v>
      </c>
      <c r="AA62" s="144">
        <v>0</v>
      </c>
      <c r="AB62" s="144">
        <v>0</v>
      </c>
      <c r="AC62" s="144">
        <v>1</v>
      </c>
      <c r="AD62" s="146">
        <f t="shared" si="9"/>
        <v>0.90516071001376175</v>
      </c>
      <c r="AE62" s="49"/>
    </row>
    <row r="63" spans="1:31" s="29" customFormat="1" ht="20.100000000000001" customHeight="1" x14ac:dyDescent="0.25">
      <c r="A63" s="21"/>
      <c r="B63" s="152">
        <v>100</v>
      </c>
      <c r="C63" s="151">
        <v>9</v>
      </c>
      <c r="D63" s="154" t="s">
        <v>69</v>
      </c>
      <c r="E63" s="47">
        <v>518</v>
      </c>
      <c r="F63" s="47">
        <v>28</v>
      </c>
      <c r="G63" s="47">
        <v>0</v>
      </c>
      <c r="H63" s="47">
        <v>2175</v>
      </c>
      <c r="I63" s="47">
        <v>2175</v>
      </c>
      <c r="J63" s="147"/>
      <c r="K63" s="143">
        <v>778.5</v>
      </c>
      <c r="L63" s="54">
        <f t="shared" si="5"/>
        <v>357.93103448275861</v>
      </c>
      <c r="M63" s="147"/>
      <c r="N63" s="143">
        <v>69.23</v>
      </c>
      <c r="O63" s="54">
        <f t="shared" si="6"/>
        <v>31.829885057471266</v>
      </c>
      <c r="P63" s="147"/>
      <c r="Q63" s="143">
        <v>709.27</v>
      </c>
      <c r="R63" s="54">
        <f t="shared" si="7"/>
        <v>326.10114942528736</v>
      </c>
      <c r="S63" s="147"/>
      <c r="T63" s="144">
        <v>0.17304636718185756</v>
      </c>
      <c r="U63" s="144">
        <v>0</v>
      </c>
      <c r="V63" s="144">
        <v>1.0111223458038423E-3</v>
      </c>
      <c r="W63" s="144">
        <v>0.82594251047233858</v>
      </c>
      <c r="X63" s="144">
        <v>0</v>
      </c>
      <c r="Y63" s="144">
        <v>0</v>
      </c>
      <c r="Z63" s="148">
        <f t="shared" si="8"/>
        <v>8.8927424534360949E-2</v>
      </c>
      <c r="AA63" s="144">
        <v>0</v>
      </c>
      <c r="AB63" s="144">
        <v>0</v>
      </c>
      <c r="AC63" s="144">
        <v>1</v>
      </c>
      <c r="AD63" s="146">
        <f t="shared" si="9"/>
        <v>0.91107257546563902</v>
      </c>
      <c r="AE63" s="49"/>
    </row>
    <row r="64" spans="1:31" s="29" customFormat="1" ht="20.100000000000001" customHeight="1" x14ac:dyDescent="0.25">
      <c r="A64" s="21"/>
      <c r="B64" s="152">
        <v>639</v>
      </c>
      <c r="C64" s="151">
        <v>8</v>
      </c>
      <c r="D64" s="154" t="s">
        <v>61</v>
      </c>
      <c r="E64" s="47">
        <v>82</v>
      </c>
      <c r="F64" s="47">
        <v>0</v>
      </c>
      <c r="G64" s="47">
        <v>400</v>
      </c>
      <c r="H64" s="47">
        <v>235</v>
      </c>
      <c r="I64" s="47">
        <v>402</v>
      </c>
      <c r="J64" s="147"/>
      <c r="K64" s="143">
        <v>182.76</v>
      </c>
      <c r="L64" s="54">
        <f t="shared" si="5"/>
        <v>454.62686567164178</v>
      </c>
      <c r="M64" s="147"/>
      <c r="N64" s="143">
        <v>10.23</v>
      </c>
      <c r="O64" s="54">
        <f t="shared" si="6"/>
        <v>25.447761194029852</v>
      </c>
      <c r="P64" s="147"/>
      <c r="Q64" s="143">
        <v>172.53</v>
      </c>
      <c r="R64" s="54">
        <f t="shared" si="7"/>
        <v>429.17910447761193</v>
      </c>
      <c r="S64" s="147">
        <v>3</v>
      </c>
      <c r="T64" s="144">
        <v>0.12609970674486803</v>
      </c>
      <c r="U64" s="144">
        <v>0</v>
      </c>
      <c r="V64" s="144">
        <v>0</v>
      </c>
      <c r="W64" s="144">
        <v>0.87390029325513185</v>
      </c>
      <c r="X64" s="144">
        <v>0</v>
      </c>
      <c r="Y64" s="144">
        <v>0</v>
      </c>
      <c r="Z64" s="148">
        <f t="shared" si="8"/>
        <v>5.5975049244911361E-2</v>
      </c>
      <c r="AA64" s="144">
        <v>0</v>
      </c>
      <c r="AB64" s="144">
        <v>0</v>
      </c>
      <c r="AC64" s="144">
        <v>1</v>
      </c>
      <c r="AD64" s="146">
        <f t="shared" si="9"/>
        <v>0.94402495075508874</v>
      </c>
      <c r="AE64" s="49"/>
    </row>
    <row r="65" spans="1:31" s="29" customFormat="1" ht="20.100000000000001" customHeight="1" x14ac:dyDescent="0.25">
      <c r="A65" s="21"/>
      <c r="B65" s="152">
        <v>775</v>
      </c>
      <c r="C65" s="151">
        <v>8</v>
      </c>
      <c r="D65" s="154" t="s">
        <v>48</v>
      </c>
      <c r="E65" s="47">
        <v>2098</v>
      </c>
      <c r="F65" s="47">
        <v>15</v>
      </c>
      <c r="G65" s="47">
        <v>857</v>
      </c>
      <c r="H65" s="47">
        <v>2828</v>
      </c>
      <c r="I65" s="47">
        <v>3185</v>
      </c>
      <c r="J65" s="147"/>
      <c r="K65" s="143">
        <v>1552.23</v>
      </c>
      <c r="L65" s="54">
        <f t="shared" si="5"/>
        <v>487.35635792778652</v>
      </c>
      <c r="M65" s="147"/>
      <c r="N65" s="143">
        <v>63.95</v>
      </c>
      <c r="O65" s="54">
        <f t="shared" si="6"/>
        <v>20.078492935635794</v>
      </c>
      <c r="P65" s="147"/>
      <c r="Q65" s="143">
        <v>1488.28</v>
      </c>
      <c r="R65" s="54">
        <f t="shared" si="7"/>
        <v>467.27786499215068</v>
      </c>
      <c r="S65" s="147">
        <v>3</v>
      </c>
      <c r="T65" s="144">
        <v>0.2436278342455043</v>
      </c>
      <c r="U65" s="144">
        <v>0</v>
      </c>
      <c r="V65" s="144">
        <v>0</v>
      </c>
      <c r="W65" s="144">
        <v>0.75637216575449562</v>
      </c>
      <c r="X65" s="144">
        <v>0</v>
      </c>
      <c r="Y65" s="144">
        <v>0</v>
      </c>
      <c r="Z65" s="148">
        <f t="shared" si="8"/>
        <v>4.1198791416220536E-2</v>
      </c>
      <c r="AA65" s="144">
        <v>0</v>
      </c>
      <c r="AB65" s="144">
        <v>0</v>
      </c>
      <c r="AC65" s="144">
        <v>1</v>
      </c>
      <c r="AD65" s="146">
        <f t="shared" si="9"/>
        <v>0.95880120858377949</v>
      </c>
      <c r="AE65" s="49"/>
    </row>
    <row r="66" spans="1:31" s="29" customFormat="1" ht="20.100000000000001" customHeight="1" x14ac:dyDescent="0.25">
      <c r="A66" s="21"/>
      <c r="B66" s="152">
        <v>714</v>
      </c>
      <c r="C66" s="151">
        <v>8</v>
      </c>
      <c r="D66" s="154" t="s">
        <v>33</v>
      </c>
      <c r="E66" s="47">
        <v>775</v>
      </c>
      <c r="F66" s="47">
        <v>0</v>
      </c>
      <c r="G66" s="47">
        <v>398</v>
      </c>
      <c r="H66" s="47">
        <v>753</v>
      </c>
      <c r="I66" s="47">
        <v>919</v>
      </c>
      <c r="J66" s="147"/>
      <c r="K66" s="143">
        <v>401.95</v>
      </c>
      <c r="L66" s="54">
        <f t="shared" si="5"/>
        <v>437.37758433079432</v>
      </c>
      <c r="M66" s="147"/>
      <c r="N66" s="143">
        <v>9.5</v>
      </c>
      <c r="O66" s="54">
        <f t="shared" si="6"/>
        <v>10.337323177366702</v>
      </c>
      <c r="P66" s="147"/>
      <c r="Q66" s="143">
        <v>392.45</v>
      </c>
      <c r="R66" s="54">
        <f t="shared" si="7"/>
        <v>427.04026115342765</v>
      </c>
      <c r="S66" s="147">
        <v>3</v>
      </c>
      <c r="T66" s="144">
        <v>0.43684210526315792</v>
      </c>
      <c r="U66" s="144">
        <v>0</v>
      </c>
      <c r="V66" s="144">
        <v>0</v>
      </c>
      <c r="W66" s="144">
        <v>0.56315789473684208</v>
      </c>
      <c r="X66" s="144">
        <v>0</v>
      </c>
      <c r="Y66" s="144">
        <v>0</v>
      </c>
      <c r="Z66" s="148">
        <f t="shared" si="8"/>
        <v>2.3634780445329021E-2</v>
      </c>
      <c r="AA66" s="144">
        <v>0</v>
      </c>
      <c r="AB66" s="144">
        <v>0</v>
      </c>
      <c r="AC66" s="144">
        <v>1</v>
      </c>
      <c r="AD66" s="146">
        <f t="shared" si="9"/>
        <v>0.97636521955467093</v>
      </c>
      <c r="AE66" s="49"/>
    </row>
    <row r="67" spans="1:31" ht="18" thickBot="1" x14ac:dyDescent="0.3">
      <c r="B67" s="59"/>
    </row>
    <row r="68" spans="1:31" s="4" customFormat="1" ht="18" thickBot="1" x14ac:dyDescent="0.3">
      <c r="B68" s="61"/>
      <c r="C68" s="62"/>
      <c r="D68" s="63" t="s">
        <v>89</v>
      </c>
      <c r="E68" s="64">
        <f>SUM(E7:E66)</f>
        <v>2352416</v>
      </c>
      <c r="F68" s="64">
        <f>SUM(F7:F66)</f>
        <v>562217</v>
      </c>
      <c r="G68" s="64">
        <f>SUM(G7:G66)</f>
        <v>65720</v>
      </c>
      <c r="H68" s="64">
        <f>SUM(H7:H66)</f>
        <v>7775170</v>
      </c>
      <c r="I68" s="64">
        <f>SUM(I7:I66)</f>
        <v>7802553</v>
      </c>
      <c r="J68" s="65"/>
      <c r="K68" s="64">
        <f>SUM(K7:K66)</f>
        <v>2731964.7800884554</v>
      </c>
      <c r="L68" s="66">
        <f>K68*1000/I68</f>
        <v>350.13729225401676</v>
      </c>
      <c r="M68" s="67"/>
      <c r="N68" s="64">
        <f>SUM(N7:N66)</f>
        <v>1344624.3630956595</v>
      </c>
      <c r="O68" s="66">
        <f t="shared" ref="O68" si="10">N68*1000/I68</f>
        <v>172.33133348734182</v>
      </c>
      <c r="P68" s="68"/>
      <c r="Q68" s="64">
        <f>SUM(Q7:Q66)</f>
        <v>1387340.4169927957</v>
      </c>
      <c r="R68" s="66">
        <f t="shared" ref="R68" si="11">Q68*1000/I68</f>
        <v>177.80595876667493</v>
      </c>
      <c r="S68" s="69"/>
      <c r="T68" s="70">
        <f>SUMPRODUCT(T7:T66,$N$7:$N$66)/$N$68</f>
        <v>3.1861076725821752E-2</v>
      </c>
      <c r="U68" s="70">
        <f t="shared" ref="U68:Y68" si="12">SUMPRODUCT(U7:U66,$N$7:$N$66)/$N$68</f>
        <v>8.5252136690494289E-3</v>
      </c>
      <c r="V68" s="70">
        <f t="shared" si="12"/>
        <v>8.853033848497302E-2</v>
      </c>
      <c r="W68" s="70">
        <f t="shared" si="12"/>
        <v>0.42546838907137713</v>
      </c>
      <c r="X68" s="70">
        <f t="shared" si="12"/>
        <v>0.43918000270623614</v>
      </c>
      <c r="Y68" s="70">
        <f t="shared" si="12"/>
        <v>6.4349793425425477E-3</v>
      </c>
      <c r="Z68" s="71">
        <f>N68/K68</f>
        <v>0.49218217339248543</v>
      </c>
      <c r="AA68" s="70">
        <f>SUMPRODUCT(AA7:AA66,$Q$7:$Q$66)/$Q$68</f>
        <v>0.10411827423950132</v>
      </c>
      <c r="AB68" s="70">
        <f t="shared" ref="AB68:AC68" si="13">SUMPRODUCT(AB7:AB66,$Q$7:$Q$66)/$Q$68</f>
        <v>1.3922970716782849E-3</v>
      </c>
      <c r="AC68" s="70">
        <f t="shared" si="13"/>
        <v>0.89448942868882086</v>
      </c>
      <c r="AD68" s="72">
        <f>Q68/K68</f>
        <v>0.50781782660751451</v>
      </c>
    </row>
    <row r="69" spans="1:31" x14ac:dyDescent="0.25">
      <c r="B69" s="59"/>
      <c r="D69" s="73"/>
      <c r="G69" s="74"/>
      <c r="H69" s="74"/>
      <c r="L69" s="21"/>
      <c r="M69" s="21"/>
      <c r="N69" s="21"/>
      <c r="O69" s="21"/>
      <c r="P69" s="75"/>
      <c r="Q69" s="21"/>
      <c r="W69" s="17"/>
    </row>
    <row r="70" spans="1:31" x14ac:dyDescent="0.25">
      <c r="D70" s="77" t="s">
        <v>90</v>
      </c>
      <c r="E70" s="74"/>
      <c r="F70" s="78">
        <f>F68+E68</f>
        <v>2914633</v>
      </c>
      <c r="G70" s="78"/>
      <c r="H70" s="74"/>
      <c r="I70" s="74"/>
      <c r="J70" s="74"/>
      <c r="K70" s="79"/>
      <c r="L70" s="79"/>
    </row>
    <row r="71" spans="1:31" ht="46.5" customHeight="1" x14ac:dyDescent="0.25">
      <c r="D71" s="156" t="s">
        <v>91</v>
      </c>
      <c r="E71" s="156"/>
      <c r="F71" s="156"/>
      <c r="G71" s="156"/>
      <c r="H71" s="156"/>
      <c r="I71" s="156"/>
      <c r="J71" s="156"/>
      <c r="K71" s="156"/>
      <c r="L71" s="156"/>
    </row>
    <row r="72" spans="1:31" ht="32.65" customHeight="1" x14ac:dyDescent="0.25">
      <c r="D72" s="156" t="s">
        <v>92</v>
      </c>
      <c r="E72" s="156"/>
      <c r="F72" s="156"/>
      <c r="G72" s="156"/>
      <c r="H72" s="156"/>
      <c r="I72" s="156"/>
      <c r="J72" s="156"/>
      <c r="K72" s="156"/>
      <c r="L72" s="156"/>
    </row>
    <row r="73" spans="1:31" ht="19.899999999999999" customHeight="1" x14ac:dyDescent="0.25">
      <c r="D73" s="156" t="s">
        <v>93</v>
      </c>
      <c r="E73" s="156"/>
      <c r="F73" s="156"/>
      <c r="G73" s="156"/>
      <c r="H73" s="156"/>
      <c r="I73" s="156"/>
      <c r="J73" s="156"/>
      <c r="K73" s="156"/>
      <c r="L73" s="156"/>
    </row>
    <row r="74" spans="1:31" x14ac:dyDescent="0.25">
      <c r="D74" s="156" t="s">
        <v>94</v>
      </c>
      <c r="E74" s="156"/>
      <c r="F74" s="156"/>
      <c r="G74" s="156"/>
      <c r="H74" s="156"/>
      <c r="I74" s="156"/>
      <c r="J74" s="156"/>
      <c r="K74" s="156"/>
      <c r="L74" s="156"/>
    </row>
    <row r="75" spans="1:31" ht="34.5" customHeight="1" x14ac:dyDescent="0.25">
      <c r="D75" s="156" t="s">
        <v>95</v>
      </c>
      <c r="E75" s="156"/>
      <c r="F75" s="156"/>
      <c r="G75" s="156"/>
      <c r="H75" s="156"/>
      <c r="I75" s="156"/>
      <c r="J75" s="156"/>
      <c r="K75" s="156"/>
      <c r="L75" s="156"/>
    </row>
    <row r="76" spans="1:31" ht="42" customHeight="1" x14ac:dyDescent="0.25">
      <c r="D76" s="156" t="s">
        <v>96</v>
      </c>
      <c r="E76" s="156"/>
      <c r="F76" s="156"/>
      <c r="G76" s="156"/>
      <c r="H76" s="156"/>
      <c r="I76" s="156"/>
      <c r="J76" s="156"/>
      <c r="K76" s="156"/>
      <c r="L76" s="156"/>
    </row>
    <row r="77" spans="1:31" x14ac:dyDescent="0.25">
      <c r="D77" s="80"/>
      <c r="E77" s="80"/>
      <c r="F77" s="80"/>
      <c r="G77" s="80"/>
      <c r="H77" s="80"/>
      <c r="I77" s="80"/>
      <c r="J77" s="80"/>
      <c r="K77" s="80"/>
      <c r="L77" s="80"/>
    </row>
    <row r="78" spans="1:31" x14ac:dyDescent="0.25">
      <c r="G78" s="74" t="s">
        <v>97</v>
      </c>
      <c r="H78" s="74"/>
      <c r="K78" s="21"/>
      <c r="L78" s="21"/>
    </row>
    <row r="79" spans="1:31" x14ac:dyDescent="0.25">
      <c r="D79" s="81" t="s">
        <v>98</v>
      </c>
      <c r="K79" s="21"/>
      <c r="L79" s="21"/>
    </row>
    <row r="80" spans="1:31" ht="33" customHeight="1" x14ac:dyDescent="0.25">
      <c r="D80" s="157" t="s">
        <v>99</v>
      </c>
      <c r="E80" s="157"/>
      <c r="F80" s="157"/>
      <c r="G80" s="157"/>
      <c r="H80" s="157"/>
      <c r="I80" s="157"/>
      <c r="J80" s="157"/>
      <c r="K80" s="157"/>
      <c r="L80" s="157"/>
    </row>
    <row r="81" spans="4:12" x14ac:dyDescent="0.25">
      <c r="D81" s="155" t="s">
        <v>100</v>
      </c>
      <c r="E81" s="155"/>
      <c r="F81" s="155"/>
      <c r="G81" s="155"/>
      <c r="H81" s="155"/>
      <c r="I81" s="155"/>
      <c r="J81" s="155"/>
      <c r="K81" s="155"/>
      <c r="L81" s="155"/>
    </row>
  </sheetData>
  <autoFilter ref="B6:AD6" xr:uid="{5D021535-0AB1-44EB-A247-AFB087E66087}">
    <sortState xmlns:xlrd2="http://schemas.microsoft.com/office/spreadsheetml/2017/richdata2" ref="B7:AD66">
      <sortCondition descending="1" ref="Z6"/>
    </sortState>
  </autoFilter>
  <mergeCells count="25">
    <mergeCell ref="D81:L81"/>
    <mergeCell ref="D72:L72"/>
    <mergeCell ref="D73:L73"/>
    <mergeCell ref="D74:L74"/>
    <mergeCell ref="D75:L75"/>
    <mergeCell ref="D76:L76"/>
    <mergeCell ref="D80:L80"/>
    <mergeCell ref="P4:P5"/>
    <mergeCell ref="Q4:R5"/>
    <mergeCell ref="S4:S5"/>
    <mergeCell ref="T4:Z4"/>
    <mergeCell ref="AA4:AD4"/>
    <mergeCell ref="D71:L71"/>
    <mergeCell ref="G4:G5"/>
    <mergeCell ref="H4:H5"/>
    <mergeCell ref="I4:I5"/>
    <mergeCell ref="J4:J5"/>
    <mergeCell ref="K4:L5"/>
    <mergeCell ref="N4:O5"/>
    <mergeCell ref="A1:E1"/>
    <mergeCell ref="B4:B5"/>
    <mergeCell ref="C4:C5"/>
    <mergeCell ref="D4:D5"/>
    <mergeCell ref="E4:E5"/>
    <mergeCell ref="F4:F5"/>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E85B4F-5874-4515-9652-AA9E4E4FBF2E}">
  <dimension ref="A1:AE115"/>
  <sheetViews>
    <sheetView zoomScale="80" zoomScaleNormal="80" workbookViewId="0">
      <selection sqref="A1:E1"/>
    </sheetView>
  </sheetViews>
  <sheetFormatPr defaultColWidth="9.28515625" defaultRowHeight="17.25" x14ac:dyDescent="0.25"/>
  <cols>
    <col min="1" max="1" width="1.28515625" style="21" customWidth="1"/>
    <col min="2" max="2" width="9" style="76" customWidth="1"/>
    <col min="3" max="3" width="9.7109375" style="60" customWidth="1"/>
    <col min="4" max="4" width="53.28515625" style="21" customWidth="1"/>
    <col min="5" max="5" width="12.28515625" style="21" customWidth="1"/>
    <col min="6" max="6" width="11.42578125" style="21" customWidth="1"/>
    <col min="7" max="7" width="12" style="21" customWidth="1"/>
    <col min="8" max="8" width="14.7109375" style="21" customWidth="1"/>
    <col min="9" max="9" width="12.7109375" style="21" customWidth="1"/>
    <col min="10" max="10" width="3" style="21" customWidth="1"/>
    <col min="11" max="11" width="12.7109375" style="22" customWidth="1"/>
    <col min="12" max="12" width="7.42578125" style="22" customWidth="1"/>
    <col min="13" max="13" width="3" style="23" customWidth="1"/>
    <col min="14" max="14" width="12.7109375" style="22" customWidth="1"/>
    <col min="15" max="15" width="7.7109375" style="22" customWidth="1"/>
    <col min="16" max="16" width="3" style="24" customWidth="1"/>
    <col min="17" max="17" width="12.7109375" style="22" customWidth="1"/>
    <col min="18" max="18" width="7.42578125" style="22" customWidth="1"/>
    <col min="19" max="19" width="3" style="25" customWidth="1"/>
    <col min="20" max="20" width="12.7109375" style="21" customWidth="1"/>
    <col min="21" max="21" width="12.7109375" style="26" customWidth="1"/>
    <col min="22" max="22" width="12.7109375" style="21" customWidth="1"/>
    <col min="23" max="23" width="12.7109375" style="26" customWidth="1"/>
    <col min="24" max="24" width="12.7109375" style="21" customWidth="1"/>
    <col min="25" max="25" width="12.7109375" style="26" customWidth="1"/>
    <col min="26" max="29" width="12.7109375" style="21" customWidth="1"/>
    <col min="30" max="30" width="12.7109375" style="27" customWidth="1"/>
    <col min="31" max="33" width="9.5703125" style="21" customWidth="1"/>
    <col min="34" max="16384" width="9.28515625" style="21"/>
  </cols>
  <sheetData>
    <row r="1" spans="1:31" s="4" customFormat="1" ht="60" customHeight="1" thickBot="1" x14ac:dyDescent="0.3">
      <c r="A1" s="180"/>
      <c r="B1" s="181"/>
      <c r="C1" s="181"/>
      <c r="D1" s="181"/>
      <c r="E1" s="182"/>
      <c r="F1" s="1"/>
      <c r="G1" s="2"/>
      <c r="H1" s="2"/>
      <c r="I1" s="3"/>
      <c r="K1" s="2"/>
      <c r="L1" s="5"/>
      <c r="M1" s="6"/>
      <c r="N1" s="3"/>
      <c r="O1" s="7"/>
      <c r="P1" s="8"/>
      <c r="Q1" s="5"/>
      <c r="R1" s="5"/>
      <c r="S1" s="9"/>
      <c r="U1" s="10"/>
      <c r="V1" s="11"/>
      <c r="W1" s="10"/>
      <c r="Y1" s="10"/>
      <c r="AD1" s="12"/>
    </row>
    <row r="2" spans="1:31" s="4" customFormat="1" ht="23.25" customHeight="1" x14ac:dyDescent="0.3">
      <c r="A2" s="13"/>
      <c r="B2" s="14" t="s">
        <v>0</v>
      </c>
      <c r="C2" s="15"/>
      <c r="D2" s="13"/>
      <c r="E2" s="16"/>
      <c r="F2" s="3"/>
      <c r="G2" s="3"/>
      <c r="H2" s="3"/>
      <c r="I2" s="3"/>
      <c r="K2" s="5"/>
      <c r="L2" s="5"/>
      <c r="M2" s="6"/>
      <c r="N2" s="5"/>
      <c r="O2" s="5"/>
      <c r="P2" s="8"/>
      <c r="Q2" s="5"/>
      <c r="R2" s="5"/>
      <c r="S2" s="9"/>
      <c r="U2" s="17"/>
      <c r="W2" s="17"/>
      <c r="X2" s="18"/>
      <c r="Y2" s="17"/>
      <c r="AA2" s="19"/>
      <c r="AB2" s="19"/>
      <c r="AD2" s="12"/>
    </row>
    <row r="3" spans="1:31" ht="7.15" customHeight="1" thickBot="1" x14ac:dyDescent="0.3">
      <c r="A3"/>
      <c r="B3"/>
      <c r="C3" s="20"/>
      <c r="D3"/>
      <c r="E3"/>
    </row>
    <row r="4" spans="1:31" s="29" customFormat="1" ht="21.6" customHeight="1" x14ac:dyDescent="0.25">
      <c r="A4" s="21"/>
      <c r="B4" s="183" t="s">
        <v>1</v>
      </c>
      <c r="C4" s="170" t="s">
        <v>2</v>
      </c>
      <c r="D4" s="170" t="s">
        <v>3</v>
      </c>
      <c r="E4" s="170" t="s">
        <v>4</v>
      </c>
      <c r="F4" s="170" t="s">
        <v>5</v>
      </c>
      <c r="G4" s="170" t="s">
        <v>6</v>
      </c>
      <c r="H4" s="170" t="s">
        <v>7</v>
      </c>
      <c r="I4" s="170" t="s">
        <v>8</v>
      </c>
      <c r="J4" s="172"/>
      <c r="K4" s="174" t="s">
        <v>9</v>
      </c>
      <c r="L4" s="174"/>
      <c r="M4" s="28"/>
      <c r="N4" s="176" t="s">
        <v>10</v>
      </c>
      <c r="O4" s="177"/>
      <c r="P4" s="158"/>
      <c r="Q4" s="160" t="s">
        <v>11</v>
      </c>
      <c r="R4" s="161"/>
      <c r="S4" s="164"/>
      <c r="T4" s="166" t="s">
        <v>12</v>
      </c>
      <c r="U4" s="167"/>
      <c r="V4" s="167"/>
      <c r="W4" s="167"/>
      <c r="X4" s="167"/>
      <c r="Y4" s="167"/>
      <c r="Z4" s="168"/>
      <c r="AA4" s="166" t="s">
        <v>13</v>
      </c>
      <c r="AB4" s="167"/>
      <c r="AC4" s="167"/>
      <c r="AD4" s="169"/>
    </row>
    <row r="5" spans="1:31" s="29" customFormat="1" ht="92.25" customHeight="1" x14ac:dyDescent="0.25">
      <c r="A5" s="21"/>
      <c r="B5" s="184"/>
      <c r="C5" s="171"/>
      <c r="D5" s="171"/>
      <c r="E5" s="171"/>
      <c r="F5" s="171"/>
      <c r="G5" s="171"/>
      <c r="H5" s="171"/>
      <c r="I5" s="171"/>
      <c r="J5" s="173"/>
      <c r="K5" s="175"/>
      <c r="L5" s="175"/>
      <c r="M5" s="30"/>
      <c r="N5" s="178"/>
      <c r="O5" s="179"/>
      <c r="P5" s="159"/>
      <c r="Q5" s="162"/>
      <c r="R5" s="163"/>
      <c r="S5" s="165"/>
      <c r="T5" s="31" t="s">
        <v>14</v>
      </c>
      <c r="U5" s="32" t="s">
        <v>15</v>
      </c>
      <c r="V5" s="31" t="s">
        <v>16</v>
      </c>
      <c r="W5" s="32" t="s">
        <v>17</v>
      </c>
      <c r="X5" s="31" t="s">
        <v>18</v>
      </c>
      <c r="Y5" s="32" t="s">
        <v>19</v>
      </c>
      <c r="Z5" s="33" t="s">
        <v>20</v>
      </c>
      <c r="AA5" s="31" t="s">
        <v>21</v>
      </c>
      <c r="AB5" s="31" t="s">
        <v>22</v>
      </c>
      <c r="AC5" s="31" t="s">
        <v>23</v>
      </c>
      <c r="AD5" s="34" t="s">
        <v>24</v>
      </c>
    </row>
    <row r="6" spans="1:31" s="29" customFormat="1" ht="20.25" customHeight="1" thickBot="1" x14ac:dyDescent="0.3">
      <c r="A6" s="21"/>
      <c r="B6" s="35"/>
      <c r="C6" s="36"/>
      <c r="D6" s="36"/>
      <c r="E6" s="36"/>
      <c r="F6" s="36"/>
      <c r="G6" s="36"/>
      <c r="H6" s="36"/>
      <c r="I6" s="36"/>
      <c r="J6" s="37"/>
      <c r="K6" s="38" t="s">
        <v>25</v>
      </c>
      <c r="L6" s="38" t="s">
        <v>26</v>
      </c>
      <c r="M6" s="39"/>
      <c r="N6" s="38" t="s">
        <v>25</v>
      </c>
      <c r="O6" s="38" t="s">
        <v>27</v>
      </c>
      <c r="P6" s="40"/>
      <c r="Q6" s="38" t="s">
        <v>25</v>
      </c>
      <c r="R6" s="38" t="s">
        <v>27</v>
      </c>
      <c r="S6" s="41"/>
      <c r="T6" s="42" t="s">
        <v>28</v>
      </c>
      <c r="U6" s="43" t="s">
        <v>28</v>
      </c>
      <c r="V6" s="42" t="s">
        <v>28</v>
      </c>
      <c r="W6" s="43" t="s">
        <v>28</v>
      </c>
      <c r="X6" s="42" t="s">
        <v>28</v>
      </c>
      <c r="Y6" s="43" t="s">
        <v>28</v>
      </c>
      <c r="Z6" s="44" t="s">
        <v>28</v>
      </c>
      <c r="AA6" s="42" t="s">
        <v>28</v>
      </c>
      <c r="AB6" s="42" t="s">
        <v>28</v>
      </c>
      <c r="AC6" s="42" t="s">
        <v>28</v>
      </c>
      <c r="AD6" s="45" t="s">
        <v>28</v>
      </c>
    </row>
    <row r="7" spans="1:31" s="83" customFormat="1" ht="17.25" customHeight="1" thickBot="1" x14ac:dyDescent="0.3">
      <c r="A7" s="4"/>
      <c r="B7" s="46"/>
      <c r="C7" s="82"/>
      <c r="D7" s="194" t="s">
        <v>101</v>
      </c>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6"/>
    </row>
    <row r="8" spans="1:31" s="29" customFormat="1" ht="20.100000000000001" customHeight="1" x14ac:dyDescent="0.25">
      <c r="A8" s="21"/>
      <c r="B8" s="150">
        <v>1</v>
      </c>
      <c r="C8" s="151">
        <v>1</v>
      </c>
      <c r="D8" s="153" t="s">
        <v>53</v>
      </c>
      <c r="E8" s="47">
        <v>186011</v>
      </c>
      <c r="F8" s="47">
        <v>54042</v>
      </c>
      <c r="G8" s="47">
        <v>0</v>
      </c>
      <c r="H8" s="47">
        <v>627990</v>
      </c>
      <c r="I8" s="47">
        <v>627990</v>
      </c>
      <c r="J8" s="142"/>
      <c r="K8" s="143">
        <v>204262.08</v>
      </c>
      <c r="L8" s="48">
        <f>K8*1000/I8</f>
        <v>325.26326852338411</v>
      </c>
      <c r="M8" s="142"/>
      <c r="N8" s="143">
        <v>106420.79</v>
      </c>
      <c r="O8" s="48">
        <f>N8*1000/I8</f>
        <v>169.46255513622827</v>
      </c>
      <c r="P8" s="142"/>
      <c r="Q8" s="143">
        <v>97841.29</v>
      </c>
      <c r="R8" s="48">
        <f>Q8*1000/I8</f>
        <v>155.80071338715584</v>
      </c>
      <c r="S8" s="142">
        <v>1</v>
      </c>
      <c r="T8" s="144">
        <v>3.2514511497236581E-2</v>
      </c>
      <c r="U8" s="144">
        <v>1.928006736277752E-3</v>
      </c>
      <c r="V8" s="144">
        <v>7.0960194901766846E-2</v>
      </c>
      <c r="W8" s="144">
        <v>0.37893554445517652</v>
      </c>
      <c r="X8" s="144">
        <v>0.51035150180711875</v>
      </c>
      <c r="Y8" s="144">
        <v>5.310240602423643E-3</v>
      </c>
      <c r="Z8" s="145">
        <f>N8/K8</f>
        <v>0.52100120590175136</v>
      </c>
      <c r="AA8" s="144">
        <v>0</v>
      </c>
      <c r="AB8" s="144">
        <v>1.5894107692161459E-3</v>
      </c>
      <c r="AC8" s="144">
        <v>0.99841058923078396</v>
      </c>
      <c r="AD8" s="146">
        <f>Q8/K8</f>
        <v>0.47899879409824869</v>
      </c>
      <c r="AE8" s="49"/>
    </row>
    <row r="9" spans="1:31" s="29" customFormat="1" ht="20.100000000000001" customHeight="1" x14ac:dyDescent="0.25">
      <c r="A9" s="21"/>
      <c r="B9" s="150">
        <v>97</v>
      </c>
      <c r="C9" s="151">
        <v>1</v>
      </c>
      <c r="D9" s="153" t="s">
        <v>88</v>
      </c>
      <c r="E9" s="47">
        <v>334470</v>
      </c>
      <c r="F9" s="47">
        <v>64939</v>
      </c>
      <c r="G9" s="47">
        <v>1695</v>
      </c>
      <c r="H9" s="47">
        <v>1239423</v>
      </c>
      <c r="I9" s="47">
        <v>1240129</v>
      </c>
      <c r="J9" s="142"/>
      <c r="K9" s="143">
        <v>386306.74</v>
      </c>
      <c r="L9" s="48">
        <f>K9*1000/I9</f>
        <v>311.50528694998667</v>
      </c>
      <c r="M9" s="142"/>
      <c r="N9" s="143">
        <v>254705.56</v>
      </c>
      <c r="O9" s="48">
        <f>N9*1000/I9</f>
        <v>205.38634287239472</v>
      </c>
      <c r="P9" s="142"/>
      <c r="Q9" s="143">
        <v>131601.18</v>
      </c>
      <c r="R9" s="48">
        <f>Q9*1000/I9</f>
        <v>106.11894407759193</v>
      </c>
      <c r="S9" s="142"/>
      <c r="T9" s="144">
        <v>2.6812214071809035E-2</v>
      </c>
      <c r="U9" s="144">
        <v>0</v>
      </c>
      <c r="V9" s="144">
        <v>6.7103560676099891E-2</v>
      </c>
      <c r="W9" s="144">
        <v>0.37487108644192929</v>
      </c>
      <c r="X9" s="144">
        <v>0.52649227602255722</v>
      </c>
      <c r="Y9" s="144">
        <v>4.720862787604637E-3</v>
      </c>
      <c r="Z9" s="145">
        <f>N9/K9</f>
        <v>0.65933501444991616</v>
      </c>
      <c r="AA9" s="144">
        <v>0.48638378470466603</v>
      </c>
      <c r="AB9" s="144">
        <v>7.9452175124873506E-4</v>
      </c>
      <c r="AC9" s="144">
        <v>0.51282169354408524</v>
      </c>
      <c r="AD9" s="146">
        <f>Q9/K9</f>
        <v>0.34066498555008384</v>
      </c>
      <c r="AE9" s="49"/>
    </row>
    <row r="10" spans="1:31" s="29" customFormat="1" ht="20.100000000000001" customHeight="1" x14ac:dyDescent="0.25">
      <c r="A10" s="21"/>
      <c r="B10" s="150">
        <v>172</v>
      </c>
      <c r="C10" s="151">
        <v>1</v>
      </c>
      <c r="D10" s="153" t="s">
        <v>54</v>
      </c>
      <c r="E10" s="47">
        <v>185564</v>
      </c>
      <c r="F10" s="47">
        <v>52822</v>
      </c>
      <c r="G10" s="47">
        <v>0</v>
      </c>
      <c r="H10" s="47">
        <v>600301</v>
      </c>
      <c r="I10" s="47">
        <v>600301</v>
      </c>
      <c r="J10" s="142"/>
      <c r="K10" s="143">
        <v>232242.46</v>
      </c>
      <c r="L10" s="48">
        <f>K10*1000/I10</f>
        <v>386.87668353042892</v>
      </c>
      <c r="M10" s="142"/>
      <c r="N10" s="143">
        <v>96857.72</v>
      </c>
      <c r="O10" s="48">
        <f>N10*1000/I10</f>
        <v>161.34859012395449</v>
      </c>
      <c r="P10" s="142"/>
      <c r="Q10" s="143">
        <v>135384.74000000002</v>
      </c>
      <c r="R10" s="48">
        <f>Q10*1000/I10</f>
        <v>225.52809340647445</v>
      </c>
      <c r="S10" s="142">
        <v>1</v>
      </c>
      <c r="T10" s="144">
        <v>3.4149678518139805E-2</v>
      </c>
      <c r="U10" s="144">
        <v>6.5683974390477078E-4</v>
      </c>
      <c r="V10" s="144">
        <v>9.5105686980862233E-2</v>
      </c>
      <c r="W10" s="144">
        <v>0.38946219258516512</v>
      </c>
      <c r="X10" s="144">
        <v>0.47462628688761205</v>
      </c>
      <c r="Y10" s="144">
        <v>5.9993152843160055E-3</v>
      </c>
      <c r="Z10" s="145">
        <f>N10/K10</f>
        <v>0.41705431470197141</v>
      </c>
      <c r="AA10" s="144">
        <v>0</v>
      </c>
      <c r="AB10" s="144">
        <v>3.7908999197398463E-3</v>
      </c>
      <c r="AC10" s="144">
        <v>0.99620910008026009</v>
      </c>
      <c r="AD10" s="146">
        <f>Q10/K10</f>
        <v>0.5829456852980287</v>
      </c>
      <c r="AE10" s="49"/>
    </row>
    <row r="11" spans="1:31" s="29" customFormat="1" ht="20.100000000000001" customHeight="1" x14ac:dyDescent="0.25">
      <c r="A11" s="21"/>
      <c r="B11" s="150">
        <v>270</v>
      </c>
      <c r="C11" s="151">
        <v>1</v>
      </c>
      <c r="D11" s="153" t="s">
        <v>72</v>
      </c>
      <c r="E11" s="47">
        <v>347253</v>
      </c>
      <c r="F11" s="47">
        <v>106034</v>
      </c>
      <c r="G11" s="47">
        <v>0</v>
      </c>
      <c r="H11" s="47">
        <v>1513057</v>
      </c>
      <c r="I11" s="47">
        <v>1513057</v>
      </c>
      <c r="J11" s="142"/>
      <c r="K11" s="143">
        <v>514036.32666253508</v>
      </c>
      <c r="L11" s="48">
        <f>K11*1000/I11</f>
        <v>339.73361655412526</v>
      </c>
      <c r="M11" s="142"/>
      <c r="N11" s="143">
        <v>237708.16733002802</v>
      </c>
      <c r="O11" s="48">
        <f>N11*1000/I11</f>
        <v>157.10456865143087</v>
      </c>
      <c r="P11" s="142">
        <v>6</v>
      </c>
      <c r="Q11" s="143">
        <v>276328.159332507</v>
      </c>
      <c r="R11" s="48">
        <f>Q11*1000/I11</f>
        <v>182.62904790269437</v>
      </c>
      <c r="S11" s="142"/>
      <c r="T11" s="144">
        <v>3.5072164720470894E-2</v>
      </c>
      <c r="U11" s="144">
        <v>6.7045655936058164E-3</v>
      </c>
      <c r="V11" s="144">
        <v>7.4052272573203917E-2</v>
      </c>
      <c r="W11" s="144">
        <v>0.40858350985973491</v>
      </c>
      <c r="X11" s="144">
        <v>0.47069922441771245</v>
      </c>
      <c r="Y11" s="144">
        <v>4.888262835272026E-3</v>
      </c>
      <c r="Z11" s="145">
        <f>N11/K11</f>
        <v>0.46243456931028043</v>
      </c>
      <c r="AA11" s="144">
        <v>5.5390192722205966E-2</v>
      </c>
      <c r="AB11" s="144">
        <v>1.1860535704782402E-3</v>
      </c>
      <c r="AC11" s="144">
        <v>0.94342375370731579</v>
      </c>
      <c r="AD11" s="146">
        <f>Q11/K11</f>
        <v>0.53756543068971951</v>
      </c>
      <c r="AE11" s="49"/>
    </row>
    <row r="12" spans="1:31" s="83" customFormat="1" x14ac:dyDescent="0.25">
      <c r="A12" s="4"/>
      <c r="B12" s="50"/>
      <c r="C12" s="51"/>
      <c r="D12" s="84" t="s">
        <v>102</v>
      </c>
      <c r="E12" s="85">
        <f>SUM(E8:E11)</f>
        <v>1053298</v>
      </c>
      <c r="F12" s="85">
        <f>SUM(F8:F11)</f>
        <v>277837</v>
      </c>
      <c r="G12" s="85">
        <f>SUM(G8:G11)</f>
        <v>1695</v>
      </c>
      <c r="H12" s="85">
        <f>SUM(H8:H11)</f>
        <v>3980771</v>
      </c>
      <c r="I12" s="85">
        <f>SUM(I8:I11)</f>
        <v>3981477</v>
      </c>
      <c r="J12" s="85"/>
      <c r="K12" s="85">
        <f>SUM(K8:K11)</f>
        <v>1336847.6066625351</v>
      </c>
      <c r="L12" s="86">
        <f t="shared" ref="L12" si="0">K12*1000/I12</f>
        <v>335.7667535596803</v>
      </c>
      <c r="M12" s="87"/>
      <c r="N12" s="88">
        <f>SUM(N8:N11)</f>
        <v>695692.23733002797</v>
      </c>
      <c r="O12" s="89">
        <f t="shared" ref="O12" si="1">N12*1000/I12</f>
        <v>174.73220046983266</v>
      </c>
      <c r="P12" s="90"/>
      <c r="Q12" s="88">
        <f>SUM(Q8:Q11)</f>
        <v>641155.36933250702</v>
      </c>
      <c r="R12" s="86">
        <f>Q12*1000/I12</f>
        <v>161.03455308984758</v>
      </c>
      <c r="S12" s="91"/>
      <c r="T12" s="92"/>
      <c r="U12" s="93"/>
      <c r="V12" s="93"/>
      <c r="W12" s="185" t="s">
        <v>103</v>
      </c>
      <c r="X12" s="186"/>
      <c r="Y12" s="187"/>
      <c r="Z12" s="55">
        <f>N12/K12</f>
        <v>0.52039756353892619</v>
      </c>
      <c r="AA12" s="93"/>
      <c r="AB12" s="93"/>
      <c r="AC12" s="93"/>
      <c r="AD12" s="94">
        <f t="shared" ref="AD12" si="2">Q12/K12</f>
        <v>0.47960243646107376</v>
      </c>
    </row>
    <row r="13" spans="1:31" s="83" customFormat="1" x14ac:dyDescent="0.25">
      <c r="A13" s="4"/>
      <c r="B13" s="50"/>
      <c r="C13" s="51"/>
      <c r="D13" s="52"/>
      <c r="E13" s="53"/>
      <c r="F13" s="53"/>
      <c r="G13" s="53"/>
      <c r="H13" s="53"/>
      <c r="I13" s="53"/>
      <c r="J13" s="87"/>
      <c r="K13" s="95"/>
      <c r="L13" s="96"/>
      <c r="M13" s="87"/>
      <c r="N13" s="95"/>
      <c r="O13" s="54"/>
      <c r="P13" s="97"/>
      <c r="Q13" s="95"/>
      <c r="R13" s="96"/>
      <c r="S13" s="98"/>
      <c r="T13" s="93"/>
      <c r="U13" s="93"/>
      <c r="V13" s="93"/>
      <c r="W13" s="93"/>
      <c r="X13" s="93"/>
      <c r="Y13" s="93"/>
      <c r="Z13" s="55"/>
      <c r="AA13" s="93"/>
      <c r="AB13" s="93"/>
      <c r="AC13" s="93"/>
      <c r="AD13" s="94"/>
    </row>
    <row r="14" spans="1:31" s="83" customFormat="1" ht="18" thickBot="1" x14ac:dyDescent="0.3">
      <c r="A14" s="4"/>
      <c r="B14" s="50"/>
      <c r="C14" s="51"/>
      <c r="D14" s="99"/>
      <c r="E14" s="100"/>
      <c r="F14" s="100"/>
      <c r="G14" s="100"/>
      <c r="H14" s="100"/>
      <c r="I14" s="100"/>
      <c r="J14" s="101"/>
      <c r="K14" s="102"/>
      <c r="L14" s="103"/>
      <c r="M14" s="101"/>
      <c r="N14" s="102"/>
      <c r="O14" s="104"/>
      <c r="P14" s="105"/>
      <c r="Q14" s="102"/>
      <c r="R14" s="103"/>
      <c r="S14" s="106"/>
      <c r="T14" s="107"/>
      <c r="U14" s="107"/>
      <c r="V14" s="107"/>
      <c r="W14" s="107"/>
      <c r="X14" s="107"/>
      <c r="Y14" s="107"/>
      <c r="Z14" s="108"/>
      <c r="AA14" s="107"/>
      <c r="AB14" s="107"/>
      <c r="AC14" s="107"/>
      <c r="AD14" s="109"/>
    </row>
    <row r="15" spans="1:31" s="83" customFormat="1" ht="17.25" customHeight="1" thickBot="1" x14ac:dyDescent="0.3">
      <c r="A15" s="4"/>
      <c r="B15" s="50"/>
      <c r="C15" s="110"/>
      <c r="D15" s="188" t="s">
        <v>104</v>
      </c>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90"/>
    </row>
    <row r="16" spans="1:31" s="29" customFormat="1" ht="20.100000000000001" customHeight="1" x14ac:dyDescent="0.25">
      <c r="A16" s="21"/>
      <c r="B16" s="150">
        <v>6</v>
      </c>
      <c r="C16" s="151">
        <v>2</v>
      </c>
      <c r="D16" s="153" t="s">
        <v>44</v>
      </c>
      <c r="E16" s="47">
        <v>219715</v>
      </c>
      <c r="F16" s="47">
        <v>25974</v>
      </c>
      <c r="G16" s="47">
        <v>0</v>
      </c>
      <c r="H16" s="47">
        <v>751500</v>
      </c>
      <c r="I16" s="47">
        <v>751500</v>
      </c>
      <c r="J16" s="142"/>
      <c r="K16" s="143">
        <v>258515.58</v>
      </c>
      <c r="L16" s="48">
        <f>K16*1000/I16</f>
        <v>343.99944111776449</v>
      </c>
      <c r="M16" s="142"/>
      <c r="N16" s="143">
        <v>159037.99</v>
      </c>
      <c r="O16" s="48">
        <f>N16*1000/I16</f>
        <v>211.62739853626081</v>
      </c>
      <c r="P16" s="142"/>
      <c r="Q16" s="143">
        <v>99477.59</v>
      </c>
      <c r="R16" s="48">
        <f>Q16*1000/I16</f>
        <v>132.37204258150365</v>
      </c>
      <c r="S16" s="142"/>
      <c r="T16" s="144">
        <v>2.6036357728112639E-2</v>
      </c>
      <c r="U16" s="144">
        <v>4.7158543691353243E-2</v>
      </c>
      <c r="V16" s="144">
        <v>8.8740369518000073E-2</v>
      </c>
      <c r="W16" s="144">
        <v>0.48882263916942109</v>
      </c>
      <c r="X16" s="144">
        <v>0.34196150240580886</v>
      </c>
      <c r="Y16" s="144">
        <v>7.2805874873041352E-3</v>
      </c>
      <c r="Z16" s="145">
        <f>N16/K16</f>
        <v>0.61519692546190063</v>
      </c>
      <c r="AA16" s="144">
        <v>0.64717078489738245</v>
      </c>
      <c r="AB16" s="144">
        <v>0</v>
      </c>
      <c r="AC16" s="144">
        <v>0.35282921510261755</v>
      </c>
      <c r="AD16" s="146">
        <f>Q16/K16</f>
        <v>0.38480307453809942</v>
      </c>
      <c r="AE16" s="49"/>
    </row>
    <row r="17" spans="1:31" s="29" customFormat="1" ht="20.100000000000001" customHeight="1" x14ac:dyDescent="0.25">
      <c r="A17" s="21"/>
      <c r="B17" s="150">
        <v>18</v>
      </c>
      <c r="C17" s="151">
        <v>2</v>
      </c>
      <c r="D17" s="153" t="s">
        <v>47</v>
      </c>
      <c r="E17" s="47">
        <v>144109</v>
      </c>
      <c r="F17" s="47">
        <v>29963</v>
      </c>
      <c r="G17" s="47">
        <v>0</v>
      </c>
      <c r="H17" s="47">
        <v>422630</v>
      </c>
      <c r="I17" s="47">
        <v>422630</v>
      </c>
      <c r="J17" s="142"/>
      <c r="K17" s="143">
        <v>160775.32</v>
      </c>
      <c r="L17" s="48">
        <f>K17*1000/I17</f>
        <v>380.41625062111069</v>
      </c>
      <c r="M17" s="142"/>
      <c r="N17" s="143">
        <v>51314.2</v>
      </c>
      <c r="O17" s="48">
        <f>N17*1000/I17</f>
        <v>121.41636892790385</v>
      </c>
      <c r="P17" s="142"/>
      <c r="Q17" s="143">
        <v>109461.12000000001</v>
      </c>
      <c r="R17" s="48">
        <f>Q17*1000/I17</f>
        <v>258.99988169320687</v>
      </c>
      <c r="S17" s="142"/>
      <c r="T17" s="144">
        <v>4.538100564755955E-2</v>
      </c>
      <c r="U17" s="144">
        <v>0</v>
      </c>
      <c r="V17" s="144">
        <v>0.10460457339293996</v>
      </c>
      <c r="W17" s="144">
        <v>0.46746904365653175</v>
      </c>
      <c r="X17" s="144">
        <v>0.37044326911459208</v>
      </c>
      <c r="Y17" s="144">
        <v>1.2102108188376707E-2</v>
      </c>
      <c r="Z17" s="145">
        <f>N17/K17</f>
        <v>0.31916714580322397</v>
      </c>
      <c r="AA17" s="144">
        <v>0</v>
      </c>
      <c r="AB17" s="144">
        <v>1.4607926540492186E-4</v>
      </c>
      <c r="AC17" s="144">
        <v>0.999853920734595</v>
      </c>
      <c r="AD17" s="146">
        <f>Q17/K17</f>
        <v>0.68083285419677597</v>
      </c>
      <c r="AE17" s="49"/>
    </row>
    <row r="18" spans="1:31" s="29" customFormat="1" ht="20.100000000000001" customHeight="1" x14ac:dyDescent="0.25">
      <c r="A18" s="21"/>
      <c r="B18" s="150">
        <v>53</v>
      </c>
      <c r="C18" s="151">
        <v>2</v>
      </c>
      <c r="D18" s="153" t="s">
        <v>83</v>
      </c>
      <c r="E18" s="47">
        <v>152696</v>
      </c>
      <c r="F18" s="47">
        <v>79844</v>
      </c>
      <c r="G18" s="47">
        <v>0</v>
      </c>
      <c r="H18" s="47">
        <v>626730</v>
      </c>
      <c r="I18" s="47">
        <v>626730</v>
      </c>
      <c r="J18" s="142"/>
      <c r="K18" s="143">
        <v>201223.12</v>
      </c>
      <c r="L18" s="48">
        <f>K18*1000/I18</f>
        <v>321.06827501475914</v>
      </c>
      <c r="M18" s="142"/>
      <c r="N18" s="143">
        <v>122074.82</v>
      </c>
      <c r="O18" s="48">
        <f>N18*1000/I18</f>
        <v>194.78055941154884</v>
      </c>
      <c r="P18" s="142"/>
      <c r="Q18" s="143">
        <v>79148.3</v>
      </c>
      <c r="R18" s="48">
        <f>Q18*1000/I18</f>
        <v>126.28771560321032</v>
      </c>
      <c r="S18" s="142">
        <v>1</v>
      </c>
      <c r="T18" s="144">
        <v>2.8288225204837491E-2</v>
      </c>
      <c r="U18" s="144">
        <v>0</v>
      </c>
      <c r="V18" s="144">
        <v>0.11207700326734048</v>
      </c>
      <c r="W18" s="144">
        <v>0.30982515476983702</v>
      </c>
      <c r="X18" s="144">
        <v>0.54402652406122731</v>
      </c>
      <c r="Y18" s="144">
        <v>5.7830926967576109E-3</v>
      </c>
      <c r="Z18" s="145">
        <f>N18/K18</f>
        <v>0.60666398572887659</v>
      </c>
      <c r="AA18" s="144">
        <v>0</v>
      </c>
      <c r="AB18" s="144">
        <v>9.9117732155965454E-4</v>
      </c>
      <c r="AC18" s="144">
        <v>0.99900882267844038</v>
      </c>
      <c r="AD18" s="146">
        <f>Q18/K18</f>
        <v>0.39333601427112352</v>
      </c>
      <c r="AE18" s="49"/>
    </row>
    <row r="19" spans="1:31" s="83" customFormat="1" x14ac:dyDescent="0.25">
      <c r="A19" s="4"/>
      <c r="B19" s="50"/>
      <c r="C19" s="51"/>
      <c r="D19" s="84" t="s">
        <v>102</v>
      </c>
      <c r="E19" s="85">
        <f>SUM(E16:E18)</f>
        <v>516520</v>
      </c>
      <c r="F19" s="85">
        <f>SUM(F16:F18)</f>
        <v>135781</v>
      </c>
      <c r="G19" s="85">
        <f>SUM(G16:G18)</f>
        <v>0</v>
      </c>
      <c r="H19" s="85">
        <f>SUM(H16:H18)</f>
        <v>1800860</v>
      </c>
      <c r="I19" s="85">
        <f>SUM(I16:I18)</f>
        <v>1800860</v>
      </c>
      <c r="J19" s="85"/>
      <c r="K19" s="85">
        <f>SUM(K16:K18)</f>
        <v>620514.02</v>
      </c>
      <c r="L19" s="86">
        <f t="shared" ref="L19" si="3">K19*1000/I19</f>
        <v>344.56538542696268</v>
      </c>
      <c r="M19" s="111"/>
      <c r="N19" s="88">
        <f>SUM(N16:N18)</f>
        <v>332427.01</v>
      </c>
      <c r="O19" s="89">
        <f>N19*1000/H19</f>
        <v>184.593477560721</v>
      </c>
      <c r="P19" s="97"/>
      <c r="Q19" s="88">
        <f>SUM(Q16:Q18)</f>
        <v>288087.01</v>
      </c>
      <c r="R19" s="86">
        <f t="shared" ref="R19" si="4">Q19*1000/I19</f>
        <v>159.97190786624168</v>
      </c>
      <c r="S19" s="112"/>
      <c r="T19" s="93"/>
      <c r="U19" s="93"/>
      <c r="V19" s="93"/>
      <c r="W19" s="185" t="s">
        <v>103</v>
      </c>
      <c r="X19" s="186"/>
      <c r="Y19" s="187"/>
      <c r="Z19" s="55">
        <f t="shared" ref="Z19" si="5">N19/K19</f>
        <v>0.53572844333154634</v>
      </c>
      <c r="AA19" s="93"/>
      <c r="AB19" s="93"/>
      <c r="AC19" s="93"/>
      <c r="AD19" s="94">
        <f t="shared" ref="AD19" si="6">Q19/K19</f>
        <v>0.46427155666845366</v>
      </c>
    </row>
    <row r="20" spans="1:31" s="83" customFormat="1" x14ac:dyDescent="0.25">
      <c r="A20" s="4"/>
      <c r="B20" s="50"/>
      <c r="C20" s="51"/>
      <c r="D20" s="52"/>
      <c r="E20" s="53"/>
      <c r="F20" s="53"/>
      <c r="G20" s="53"/>
      <c r="H20" s="53"/>
      <c r="I20" s="53"/>
      <c r="J20" s="87"/>
      <c r="K20" s="95"/>
      <c r="L20" s="96"/>
      <c r="M20" s="111"/>
      <c r="N20" s="95"/>
      <c r="O20" s="54"/>
      <c r="P20" s="97"/>
      <c r="Q20" s="95"/>
      <c r="R20" s="96"/>
      <c r="S20" s="112"/>
      <c r="T20" s="93"/>
      <c r="U20" s="93"/>
      <c r="V20" s="93"/>
      <c r="W20" s="93"/>
      <c r="X20" s="93"/>
      <c r="Y20" s="93"/>
      <c r="Z20" s="55"/>
      <c r="AA20" s="93"/>
      <c r="AB20" s="93"/>
      <c r="AC20" s="93"/>
      <c r="AD20" s="94"/>
    </row>
    <row r="21" spans="1:31" s="83" customFormat="1" ht="18" thickBot="1" x14ac:dyDescent="0.3">
      <c r="A21" s="4"/>
      <c r="B21" s="50"/>
      <c r="C21" s="51"/>
      <c r="D21" s="99"/>
      <c r="E21" s="100"/>
      <c r="F21" s="100"/>
      <c r="G21" s="100"/>
      <c r="H21" s="100"/>
      <c r="I21" s="100"/>
      <c r="J21" s="101"/>
      <c r="K21" s="102"/>
      <c r="L21" s="103"/>
      <c r="M21" s="113"/>
      <c r="N21" s="102"/>
      <c r="O21" s="104"/>
      <c r="P21" s="105"/>
      <c r="Q21" s="102"/>
      <c r="R21" s="103"/>
      <c r="S21" s="114"/>
      <c r="T21" s="107"/>
      <c r="U21" s="107"/>
      <c r="V21" s="107"/>
      <c r="W21" s="107"/>
      <c r="X21" s="107"/>
      <c r="Y21" s="107"/>
      <c r="Z21" s="108"/>
      <c r="AA21" s="107"/>
      <c r="AB21" s="107"/>
      <c r="AC21" s="107"/>
      <c r="AD21" s="109"/>
    </row>
    <row r="22" spans="1:31" s="83" customFormat="1" ht="17.25" customHeight="1" thickBot="1" x14ac:dyDescent="0.3">
      <c r="A22" s="4"/>
      <c r="B22" s="50"/>
      <c r="C22" s="110"/>
      <c r="D22" s="197" t="s">
        <v>105</v>
      </c>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9"/>
    </row>
    <row r="23" spans="1:31" s="29" customFormat="1" ht="20.100000000000001" customHeight="1" x14ac:dyDescent="0.25">
      <c r="A23" s="21"/>
      <c r="B23" s="150">
        <v>14</v>
      </c>
      <c r="C23" s="151">
        <v>3</v>
      </c>
      <c r="D23" s="153" t="s">
        <v>32</v>
      </c>
      <c r="E23" s="47">
        <v>44669</v>
      </c>
      <c r="F23" s="47">
        <v>12033</v>
      </c>
      <c r="G23" s="47">
        <v>0</v>
      </c>
      <c r="H23" s="47">
        <v>155137</v>
      </c>
      <c r="I23" s="47">
        <v>155137</v>
      </c>
      <c r="J23" s="142"/>
      <c r="K23" s="143">
        <v>55231.9</v>
      </c>
      <c r="L23" s="48">
        <f>K23*1000/I23</f>
        <v>356.02016282382669</v>
      </c>
      <c r="M23" s="142"/>
      <c r="N23" s="143">
        <v>30752.6</v>
      </c>
      <c r="O23" s="48">
        <f>N23*1000/I23</f>
        <v>198.22866240806513</v>
      </c>
      <c r="P23" s="142"/>
      <c r="Q23" s="143">
        <v>24479.3</v>
      </c>
      <c r="R23" s="48">
        <f>Q23*1000/I23</f>
        <v>157.79150041576156</v>
      </c>
      <c r="S23" s="142">
        <v>1</v>
      </c>
      <c r="T23" s="144">
        <v>2.7796023750837326E-2</v>
      </c>
      <c r="U23" s="144">
        <v>0</v>
      </c>
      <c r="V23" s="144">
        <v>0.12376156812757295</v>
      </c>
      <c r="W23" s="144">
        <v>0.46486768598427453</v>
      </c>
      <c r="X23" s="144">
        <v>0.37699414033284989</v>
      </c>
      <c r="Y23" s="144">
        <v>6.5805818044653141E-3</v>
      </c>
      <c r="Z23" s="145">
        <f>N23/K23</f>
        <v>0.55679055038845304</v>
      </c>
      <c r="AA23" s="144">
        <v>0</v>
      </c>
      <c r="AB23" s="144">
        <v>9.9880307034923375E-4</v>
      </c>
      <c r="AC23" s="144">
        <v>0.99900119692965073</v>
      </c>
      <c r="AD23" s="146">
        <f>Q23/K23</f>
        <v>0.4432094496115469</v>
      </c>
      <c r="AE23" s="49"/>
    </row>
    <row r="24" spans="1:31" s="29" customFormat="1" ht="20.100000000000001" customHeight="1" x14ac:dyDescent="0.25">
      <c r="A24" s="21"/>
      <c r="B24" s="150">
        <v>36</v>
      </c>
      <c r="C24" s="151">
        <v>3</v>
      </c>
      <c r="D24" s="153" t="s">
        <v>52</v>
      </c>
      <c r="E24" s="47">
        <v>31619</v>
      </c>
      <c r="F24" s="47">
        <v>30045</v>
      </c>
      <c r="G24" s="47">
        <v>0</v>
      </c>
      <c r="H24" s="47">
        <v>147900</v>
      </c>
      <c r="I24" s="47">
        <v>147900</v>
      </c>
      <c r="J24" s="142"/>
      <c r="K24" s="143">
        <v>55746.74</v>
      </c>
      <c r="L24" s="48">
        <f>K24*1000/I24</f>
        <v>376.92183908045979</v>
      </c>
      <c r="M24" s="142"/>
      <c r="N24" s="143">
        <v>28376.58</v>
      </c>
      <c r="O24" s="48">
        <f>N24*1000/I24</f>
        <v>191.86328600405679</v>
      </c>
      <c r="P24" s="142"/>
      <c r="Q24" s="143">
        <v>27370.16</v>
      </c>
      <c r="R24" s="48">
        <f>Q24*1000/I24</f>
        <v>185.05855307640297</v>
      </c>
      <c r="S24" s="142"/>
      <c r="T24" s="144">
        <v>2.8718400878470905E-2</v>
      </c>
      <c r="U24" s="144">
        <v>0</v>
      </c>
      <c r="V24" s="144">
        <v>9.7655531427677328E-2</v>
      </c>
      <c r="W24" s="144">
        <v>0.29304165618266892</v>
      </c>
      <c r="X24" s="144">
        <v>0.57395922975918867</v>
      </c>
      <c r="Y24" s="144">
        <v>6.6251817519940737E-3</v>
      </c>
      <c r="Z24" s="145">
        <f>N24/K24</f>
        <v>0.50902671618107176</v>
      </c>
      <c r="AA24" s="144">
        <v>0</v>
      </c>
      <c r="AB24" s="144">
        <v>0</v>
      </c>
      <c r="AC24" s="144">
        <v>1</v>
      </c>
      <c r="AD24" s="146">
        <f>Q24/K24</f>
        <v>0.49097328381892824</v>
      </c>
      <c r="AE24" s="49"/>
    </row>
    <row r="25" spans="1:31" s="29" customFormat="1" ht="20.100000000000001" customHeight="1" x14ac:dyDescent="0.25">
      <c r="A25" s="21"/>
      <c r="B25" s="152">
        <v>123</v>
      </c>
      <c r="C25" s="151">
        <v>3</v>
      </c>
      <c r="D25" s="154" t="s">
        <v>81</v>
      </c>
      <c r="E25" s="47">
        <v>39979</v>
      </c>
      <c r="F25" s="47">
        <v>10763</v>
      </c>
      <c r="G25" s="47">
        <v>0</v>
      </c>
      <c r="H25" s="47">
        <v>108843</v>
      </c>
      <c r="I25" s="47">
        <v>108843</v>
      </c>
      <c r="J25" s="147"/>
      <c r="K25" s="143">
        <v>49626.17</v>
      </c>
      <c r="L25" s="54">
        <f>K25*1000/I25</f>
        <v>455.94268809202248</v>
      </c>
      <c r="M25" s="147"/>
      <c r="N25" s="143">
        <v>15201.89</v>
      </c>
      <c r="O25" s="54">
        <f>N25*1000/I25</f>
        <v>139.66805398601656</v>
      </c>
      <c r="P25" s="147"/>
      <c r="Q25" s="143">
        <v>34424.28</v>
      </c>
      <c r="R25" s="54">
        <f>Q25*1000/I25</f>
        <v>316.27463410600592</v>
      </c>
      <c r="S25" s="147"/>
      <c r="T25" s="144">
        <v>3.9450357817350346E-2</v>
      </c>
      <c r="U25" s="144">
        <v>0.11114078578387293</v>
      </c>
      <c r="V25" s="144">
        <v>0.14395183756756563</v>
      </c>
      <c r="W25" s="144">
        <v>0.55902785772032304</v>
      </c>
      <c r="X25" s="144">
        <v>0.13072519272274699</v>
      </c>
      <c r="Y25" s="144">
        <v>1.5703968388141212E-2</v>
      </c>
      <c r="Z25" s="148">
        <f>N25/K25</f>
        <v>0.30632809261726224</v>
      </c>
      <c r="AA25" s="144">
        <v>0</v>
      </c>
      <c r="AB25" s="144">
        <v>5.1707690037380593E-5</v>
      </c>
      <c r="AC25" s="144">
        <v>0.99994829230996263</v>
      </c>
      <c r="AD25" s="146">
        <f>Q25/K25</f>
        <v>0.69367190738273776</v>
      </c>
      <c r="AE25" s="49"/>
    </row>
    <row r="26" spans="1:31" s="29" customFormat="1" ht="20.100000000000001" customHeight="1" x14ac:dyDescent="0.25">
      <c r="A26" s="21"/>
      <c r="B26" s="152">
        <v>179</v>
      </c>
      <c r="C26" s="151">
        <v>3</v>
      </c>
      <c r="D26" s="154" t="s">
        <v>36</v>
      </c>
      <c r="E26" s="47">
        <v>29651</v>
      </c>
      <c r="F26" s="47">
        <v>14744</v>
      </c>
      <c r="G26" s="47">
        <v>0</v>
      </c>
      <c r="H26" s="47">
        <v>110100</v>
      </c>
      <c r="I26" s="47">
        <v>110100</v>
      </c>
      <c r="J26" s="147"/>
      <c r="K26" s="143">
        <v>46688.5</v>
      </c>
      <c r="L26" s="54">
        <f>K26*1000/I26</f>
        <v>424.05540417801996</v>
      </c>
      <c r="M26" s="147"/>
      <c r="N26" s="143">
        <v>15306.48</v>
      </c>
      <c r="O26" s="54">
        <f>N26*1000/I26</f>
        <v>139.02343324250683</v>
      </c>
      <c r="P26" s="147"/>
      <c r="Q26" s="143">
        <v>31382.02</v>
      </c>
      <c r="R26" s="54">
        <f>Q26*1000/I26</f>
        <v>285.03197093551319</v>
      </c>
      <c r="S26" s="147"/>
      <c r="T26" s="144">
        <v>3.9633540827152945E-2</v>
      </c>
      <c r="U26" s="144">
        <v>0</v>
      </c>
      <c r="V26" s="144">
        <v>0.12385800001045309</v>
      </c>
      <c r="W26" s="144">
        <v>0.44082702228075954</v>
      </c>
      <c r="X26" s="144">
        <v>0.38921881451515961</v>
      </c>
      <c r="Y26" s="144">
        <v>6.4626223664748525E-3</v>
      </c>
      <c r="Z26" s="148">
        <f>N26/K26</f>
        <v>0.32784261649014212</v>
      </c>
      <c r="AA26" s="144">
        <v>0</v>
      </c>
      <c r="AB26" s="144">
        <v>8.9892237657104293E-4</v>
      </c>
      <c r="AC26" s="144">
        <v>0.99910107762342903</v>
      </c>
      <c r="AD26" s="146">
        <f>Q26/K26</f>
        <v>0.67215738350985788</v>
      </c>
      <c r="AE26" s="49"/>
    </row>
    <row r="27" spans="1:31" s="116" customFormat="1" x14ac:dyDescent="0.25">
      <c r="A27" s="115"/>
      <c r="B27" s="50"/>
      <c r="C27" s="51"/>
      <c r="D27" s="84" t="s">
        <v>102</v>
      </c>
      <c r="E27" s="85">
        <f>SUM(E23:E26)</f>
        <v>145918</v>
      </c>
      <c r="F27" s="85">
        <f>SUM(F23:F26)</f>
        <v>67585</v>
      </c>
      <c r="G27" s="85">
        <f>SUM(G23:G26)</f>
        <v>0</v>
      </c>
      <c r="H27" s="85">
        <f>SUM(H23:H26)</f>
        <v>521980</v>
      </c>
      <c r="I27" s="85">
        <f>SUM(I23:I26)</f>
        <v>521980</v>
      </c>
      <c r="J27" s="85"/>
      <c r="K27" s="85">
        <f>SUM(K23:K26)</f>
        <v>207293.31</v>
      </c>
      <c r="L27" s="86">
        <f t="shared" ref="L27" si="7">K27*1000/I27</f>
        <v>397.12883635388329</v>
      </c>
      <c r="M27" s="111"/>
      <c r="N27" s="88">
        <f>SUM(N23:N26)</f>
        <v>89637.55</v>
      </c>
      <c r="O27" s="89">
        <f t="shared" ref="O27" si="8">N27*1000/I27</f>
        <v>171.72602398559332</v>
      </c>
      <c r="P27" s="90"/>
      <c r="Q27" s="88">
        <f>SUM(Q23:Q26)</f>
        <v>117655.76</v>
      </c>
      <c r="R27" s="86">
        <f t="shared" ref="R27" si="9">Q27*1000/I27</f>
        <v>225.40281236828997</v>
      </c>
      <c r="S27" s="98"/>
      <c r="T27" s="93"/>
      <c r="U27" s="93"/>
      <c r="V27" s="93"/>
      <c r="W27" s="185" t="s">
        <v>103</v>
      </c>
      <c r="X27" s="186"/>
      <c r="Y27" s="187"/>
      <c r="Z27" s="55">
        <f t="shared" ref="Z27" si="10">N27/K27</f>
        <v>0.43241892369801999</v>
      </c>
      <c r="AA27" s="93"/>
      <c r="AB27" s="93"/>
      <c r="AC27" s="93"/>
      <c r="AD27" s="94">
        <f t="shared" ref="AD27" si="11">Q27/K27</f>
        <v>0.56758107630197996</v>
      </c>
    </row>
    <row r="28" spans="1:31" s="116" customFormat="1" x14ac:dyDescent="0.25">
      <c r="A28" s="115"/>
      <c r="B28" s="50"/>
      <c r="C28" s="51"/>
      <c r="D28" s="52"/>
      <c r="E28" s="53"/>
      <c r="F28" s="53"/>
      <c r="G28" s="53"/>
      <c r="H28" s="53"/>
      <c r="I28" s="53"/>
      <c r="J28" s="111"/>
      <c r="K28" s="95"/>
      <c r="L28" s="96"/>
      <c r="M28" s="111"/>
      <c r="N28" s="95"/>
      <c r="O28" s="54"/>
      <c r="P28" s="97"/>
      <c r="Q28" s="95"/>
      <c r="R28" s="96"/>
      <c r="S28" s="98"/>
      <c r="T28" s="93"/>
      <c r="U28" s="93"/>
      <c r="V28" s="93"/>
      <c r="W28" s="93"/>
      <c r="X28" s="93"/>
      <c r="Y28" s="93"/>
      <c r="Z28" s="55"/>
      <c r="AA28" s="93"/>
      <c r="AB28" s="93"/>
      <c r="AC28" s="93"/>
      <c r="AD28" s="94"/>
    </row>
    <row r="29" spans="1:31" s="116" customFormat="1" ht="18" thickBot="1" x14ac:dyDescent="0.3">
      <c r="A29" s="115"/>
      <c r="B29" s="50"/>
      <c r="C29" s="51"/>
      <c r="D29" s="99"/>
      <c r="E29" s="100"/>
      <c r="F29" s="100"/>
      <c r="G29" s="100"/>
      <c r="H29" s="100"/>
      <c r="I29" s="100"/>
      <c r="J29" s="113"/>
      <c r="K29" s="102"/>
      <c r="L29" s="103"/>
      <c r="M29" s="113"/>
      <c r="N29" s="102"/>
      <c r="O29" s="104"/>
      <c r="P29" s="105"/>
      <c r="Q29" s="102"/>
      <c r="R29" s="103"/>
      <c r="S29" s="106"/>
      <c r="T29" s="107"/>
      <c r="U29" s="107"/>
      <c r="V29" s="107"/>
      <c r="W29" s="107"/>
      <c r="X29" s="107"/>
      <c r="Y29" s="107"/>
      <c r="Z29" s="108"/>
      <c r="AA29" s="107"/>
      <c r="AB29" s="107"/>
      <c r="AC29" s="107"/>
      <c r="AD29" s="109"/>
    </row>
    <row r="30" spans="1:31" s="116" customFormat="1" ht="17.25" customHeight="1" thickBot="1" x14ac:dyDescent="0.3">
      <c r="A30" s="115"/>
      <c r="B30" s="50"/>
      <c r="C30" s="110"/>
      <c r="D30" s="188" t="s">
        <v>106</v>
      </c>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90"/>
    </row>
    <row r="31" spans="1:31" s="29" customFormat="1" ht="20.100000000000001" customHeight="1" x14ac:dyDescent="0.25">
      <c r="A31" s="21"/>
      <c r="B31" s="152">
        <v>21</v>
      </c>
      <c r="C31" s="151">
        <v>4</v>
      </c>
      <c r="D31" s="154" t="s">
        <v>84</v>
      </c>
      <c r="E31" s="47">
        <v>34234</v>
      </c>
      <c r="F31" s="47">
        <v>2306</v>
      </c>
      <c r="G31" s="47">
        <v>0</v>
      </c>
      <c r="H31" s="47">
        <v>103010</v>
      </c>
      <c r="I31" s="47">
        <v>103010</v>
      </c>
      <c r="J31" s="147"/>
      <c r="K31" s="143">
        <v>32578.74</v>
      </c>
      <c r="L31" s="54">
        <f t="shared" ref="L31:L40" si="12">K31*1000/I31</f>
        <v>316.26774099601982</v>
      </c>
      <c r="M31" s="147"/>
      <c r="N31" s="143">
        <v>16669.669999999998</v>
      </c>
      <c r="O31" s="54">
        <f t="shared" ref="O31:O40" si="13">N31*1000/I31</f>
        <v>161.82574507329383</v>
      </c>
      <c r="P31" s="147"/>
      <c r="Q31" s="143">
        <v>15909.07</v>
      </c>
      <c r="R31" s="54">
        <f t="shared" ref="R31:R40" si="14">Q31*1000/I31</f>
        <v>154.44199592272594</v>
      </c>
      <c r="S31" s="147"/>
      <c r="T31" s="144">
        <v>3.4049264322569078E-2</v>
      </c>
      <c r="U31" s="144">
        <v>4.8531254667908845E-4</v>
      </c>
      <c r="V31" s="144">
        <v>0.12028732422417482</v>
      </c>
      <c r="W31" s="144">
        <v>0.49347887510670579</v>
      </c>
      <c r="X31" s="144">
        <v>0.33891912677335551</v>
      </c>
      <c r="Y31" s="144">
        <v>1.2780097026515823E-2</v>
      </c>
      <c r="Z31" s="148">
        <f t="shared" ref="Z31:Z40" si="15">N31/K31</f>
        <v>0.51167325685400966</v>
      </c>
      <c r="AA31" s="144">
        <v>0</v>
      </c>
      <c r="AB31" s="144">
        <v>2.9436038687365132E-3</v>
      </c>
      <c r="AC31" s="144">
        <v>0.99705639613126351</v>
      </c>
      <c r="AD31" s="146">
        <f t="shared" ref="AD31:AD40" si="16">Q31/K31</f>
        <v>0.48832674314599028</v>
      </c>
      <c r="AE31" s="49"/>
    </row>
    <row r="32" spans="1:31" s="29" customFormat="1" ht="20.100000000000001" customHeight="1" x14ac:dyDescent="0.25">
      <c r="A32" s="21"/>
      <c r="B32" s="152">
        <v>34</v>
      </c>
      <c r="C32" s="151">
        <v>4</v>
      </c>
      <c r="D32" s="154" t="s">
        <v>64</v>
      </c>
      <c r="E32" s="47">
        <v>26520</v>
      </c>
      <c r="F32" s="47">
        <v>4317</v>
      </c>
      <c r="G32" s="47">
        <v>1570</v>
      </c>
      <c r="H32" s="47">
        <v>66900</v>
      </c>
      <c r="I32" s="47">
        <v>67554</v>
      </c>
      <c r="J32" s="147"/>
      <c r="K32" s="143">
        <v>26474.91</v>
      </c>
      <c r="L32" s="54">
        <f t="shared" si="12"/>
        <v>391.9073629984901</v>
      </c>
      <c r="M32" s="147"/>
      <c r="N32" s="143">
        <v>8910.65</v>
      </c>
      <c r="O32" s="54">
        <f t="shared" si="13"/>
        <v>131.90410634455398</v>
      </c>
      <c r="P32" s="147"/>
      <c r="Q32" s="143">
        <v>17564.260000000002</v>
      </c>
      <c r="R32" s="54">
        <f t="shared" si="14"/>
        <v>260.00325665393615</v>
      </c>
      <c r="S32" s="147"/>
      <c r="T32" s="144">
        <v>4.1368474802623831E-2</v>
      </c>
      <c r="U32" s="144">
        <v>0</v>
      </c>
      <c r="V32" s="144">
        <v>0.16534820692093169</v>
      </c>
      <c r="W32" s="144">
        <v>0.53463888717433627</v>
      </c>
      <c r="X32" s="144">
        <v>0.25348768047224385</v>
      </c>
      <c r="Y32" s="144">
        <v>5.1567506298642639E-3</v>
      </c>
      <c r="Z32" s="148">
        <f t="shared" si="15"/>
        <v>0.33656960495805271</v>
      </c>
      <c r="AA32" s="144">
        <v>0</v>
      </c>
      <c r="AB32" s="144">
        <v>8.7165642048113608E-4</v>
      </c>
      <c r="AC32" s="144">
        <v>0.99912834357951874</v>
      </c>
      <c r="AD32" s="146">
        <f t="shared" si="16"/>
        <v>0.66343039504194734</v>
      </c>
      <c r="AE32" s="49"/>
    </row>
    <row r="33" spans="1:31" s="29" customFormat="1" ht="20.100000000000001" customHeight="1" x14ac:dyDescent="0.25">
      <c r="A33" s="21"/>
      <c r="B33" s="152">
        <v>87</v>
      </c>
      <c r="C33" s="151">
        <v>4</v>
      </c>
      <c r="D33" s="154" t="s">
        <v>75</v>
      </c>
      <c r="E33" s="47">
        <v>78348</v>
      </c>
      <c r="F33" s="47">
        <v>5478</v>
      </c>
      <c r="G33" s="47">
        <v>4651</v>
      </c>
      <c r="H33" s="47">
        <v>172661</v>
      </c>
      <c r="I33" s="47">
        <v>174599</v>
      </c>
      <c r="J33" s="147"/>
      <c r="K33" s="143">
        <v>48959.64</v>
      </c>
      <c r="L33" s="54">
        <f t="shared" si="12"/>
        <v>280.41191530306588</v>
      </c>
      <c r="M33" s="147"/>
      <c r="N33" s="143">
        <v>25006.42</v>
      </c>
      <c r="O33" s="54">
        <f t="shared" si="13"/>
        <v>143.22201158082234</v>
      </c>
      <c r="P33" s="147"/>
      <c r="Q33" s="143">
        <v>23953.22</v>
      </c>
      <c r="R33" s="54">
        <f t="shared" si="14"/>
        <v>137.18990372224354</v>
      </c>
      <c r="S33" s="147"/>
      <c r="T33" s="144">
        <v>3.8044630138980316E-2</v>
      </c>
      <c r="U33" s="144">
        <v>0</v>
      </c>
      <c r="V33" s="144">
        <v>0.12836303637225963</v>
      </c>
      <c r="W33" s="144">
        <v>0.54350642754940537</v>
      </c>
      <c r="X33" s="144">
        <v>0.27942544354609739</v>
      </c>
      <c r="Y33" s="144">
        <v>1.0660462393257412E-2</v>
      </c>
      <c r="Z33" s="148">
        <f t="shared" si="15"/>
        <v>0.51075579804099869</v>
      </c>
      <c r="AA33" s="144">
        <v>0</v>
      </c>
      <c r="AB33" s="144">
        <v>5.3587784857317723E-3</v>
      </c>
      <c r="AC33" s="144">
        <v>0.99464122151426826</v>
      </c>
      <c r="AD33" s="146">
        <f t="shared" si="16"/>
        <v>0.48924420195900137</v>
      </c>
      <c r="AE33" s="49"/>
    </row>
    <row r="34" spans="1:31" s="29" customFormat="1" ht="20.100000000000001" customHeight="1" x14ac:dyDescent="0.25">
      <c r="A34" s="21"/>
      <c r="B34" s="152">
        <v>89</v>
      </c>
      <c r="C34" s="151">
        <v>4</v>
      </c>
      <c r="D34" s="154" t="s">
        <v>62</v>
      </c>
      <c r="E34" s="47">
        <v>48167</v>
      </c>
      <c r="F34" s="47">
        <v>2746</v>
      </c>
      <c r="G34" s="47">
        <v>23374</v>
      </c>
      <c r="H34" s="47">
        <v>64717</v>
      </c>
      <c r="I34" s="47">
        <v>74456</v>
      </c>
      <c r="J34" s="147"/>
      <c r="K34" s="143">
        <v>34757.279999999999</v>
      </c>
      <c r="L34" s="54">
        <f t="shared" si="12"/>
        <v>466.81637477167726</v>
      </c>
      <c r="M34" s="147"/>
      <c r="N34" s="143">
        <v>12550.11</v>
      </c>
      <c r="O34" s="54">
        <f t="shared" si="13"/>
        <v>168.55740302997742</v>
      </c>
      <c r="P34" s="147"/>
      <c r="Q34" s="143">
        <v>22207.170000000002</v>
      </c>
      <c r="R34" s="54">
        <f t="shared" si="14"/>
        <v>298.25897174169984</v>
      </c>
      <c r="S34" s="147"/>
      <c r="T34" s="144">
        <v>2.841329677588483E-2</v>
      </c>
      <c r="U34" s="144">
        <v>0</v>
      </c>
      <c r="V34" s="144">
        <v>8.1819203178298827E-2</v>
      </c>
      <c r="W34" s="144">
        <v>0.62652199861196434</v>
      </c>
      <c r="X34" s="144">
        <v>0.24684325476031682</v>
      </c>
      <c r="Y34" s="144">
        <v>1.6402246673535133E-2</v>
      </c>
      <c r="Z34" s="148">
        <f t="shared" si="15"/>
        <v>0.36107859993647379</v>
      </c>
      <c r="AA34" s="144">
        <v>0</v>
      </c>
      <c r="AB34" s="144">
        <v>2.6126696918157511E-3</v>
      </c>
      <c r="AC34" s="144">
        <v>0.99738733030818427</v>
      </c>
      <c r="AD34" s="146">
        <f t="shared" si="16"/>
        <v>0.63892140006352638</v>
      </c>
      <c r="AE34" s="49"/>
    </row>
    <row r="35" spans="1:31" s="29" customFormat="1" ht="20.100000000000001" customHeight="1" x14ac:dyDescent="0.25">
      <c r="A35" s="21"/>
      <c r="B35" s="152">
        <v>143</v>
      </c>
      <c r="C35" s="151">
        <v>4</v>
      </c>
      <c r="D35" s="154" t="s">
        <v>65</v>
      </c>
      <c r="E35" s="47">
        <v>17287</v>
      </c>
      <c r="F35" s="47">
        <v>6180</v>
      </c>
      <c r="G35" s="47">
        <v>163</v>
      </c>
      <c r="H35" s="47">
        <v>52662</v>
      </c>
      <c r="I35" s="47">
        <v>52730</v>
      </c>
      <c r="J35" s="147"/>
      <c r="K35" s="143">
        <v>27032.81</v>
      </c>
      <c r="L35" s="54">
        <f t="shared" si="12"/>
        <v>512.66470699791387</v>
      </c>
      <c r="M35" s="147"/>
      <c r="N35" s="143">
        <v>9759.5499999999993</v>
      </c>
      <c r="O35" s="54">
        <f t="shared" si="13"/>
        <v>185.08534041342691</v>
      </c>
      <c r="P35" s="147"/>
      <c r="Q35" s="143">
        <v>17273.259999999998</v>
      </c>
      <c r="R35" s="54">
        <f t="shared" si="14"/>
        <v>327.57936658448699</v>
      </c>
      <c r="S35" s="147"/>
      <c r="T35" s="144">
        <v>2.9731903622605554E-2</v>
      </c>
      <c r="U35" s="144">
        <v>2.0492748128755938E-2</v>
      </c>
      <c r="V35" s="144">
        <v>0.10019724270073928</v>
      </c>
      <c r="W35" s="144">
        <v>0.6004651853825228</v>
      </c>
      <c r="X35" s="144">
        <v>0.22444170069316721</v>
      </c>
      <c r="Y35" s="144">
        <v>2.4671219472209273E-2</v>
      </c>
      <c r="Z35" s="148">
        <f t="shared" si="15"/>
        <v>0.36102610124511653</v>
      </c>
      <c r="AA35" s="144">
        <v>0</v>
      </c>
      <c r="AB35" s="144">
        <v>1.049020277585123E-3</v>
      </c>
      <c r="AC35" s="144">
        <v>0.99895097972241498</v>
      </c>
      <c r="AD35" s="146">
        <f t="shared" si="16"/>
        <v>0.63897389875488331</v>
      </c>
      <c r="AE35" s="49"/>
    </row>
    <row r="36" spans="1:31" s="29" customFormat="1" ht="20.100000000000001" customHeight="1" x14ac:dyDescent="0.25">
      <c r="A36" s="21"/>
      <c r="B36" s="152">
        <v>183</v>
      </c>
      <c r="C36" s="151">
        <v>4</v>
      </c>
      <c r="D36" s="154" t="s">
        <v>51</v>
      </c>
      <c r="E36" s="47">
        <v>61570</v>
      </c>
      <c r="F36" s="47">
        <v>15138</v>
      </c>
      <c r="G36" s="47">
        <v>1200</v>
      </c>
      <c r="H36" s="47">
        <v>166004</v>
      </c>
      <c r="I36" s="47">
        <v>166504</v>
      </c>
      <c r="J36" s="147"/>
      <c r="K36" s="143">
        <v>68420.679999999993</v>
      </c>
      <c r="L36" s="54">
        <f t="shared" si="12"/>
        <v>410.92514293950899</v>
      </c>
      <c r="M36" s="147"/>
      <c r="N36" s="143">
        <v>31967.18</v>
      </c>
      <c r="O36" s="54">
        <f t="shared" si="13"/>
        <v>191.990462691587</v>
      </c>
      <c r="P36" s="147"/>
      <c r="Q36" s="143">
        <v>36453.5</v>
      </c>
      <c r="R36" s="54">
        <f t="shared" si="14"/>
        <v>218.93468024792196</v>
      </c>
      <c r="S36" s="147"/>
      <c r="T36" s="144">
        <v>2.8613096306899764E-2</v>
      </c>
      <c r="U36" s="144">
        <v>2.1719150703940729E-3</v>
      </c>
      <c r="V36" s="144">
        <v>8.1854889921475715E-2</v>
      </c>
      <c r="W36" s="144">
        <v>0.53653246861312132</v>
      </c>
      <c r="X36" s="144">
        <v>0.34267614472092939</v>
      </c>
      <c r="Y36" s="144">
        <v>8.1514853671797137E-3</v>
      </c>
      <c r="Z36" s="148">
        <f t="shared" si="15"/>
        <v>0.46721517529495471</v>
      </c>
      <c r="AA36" s="144">
        <v>0</v>
      </c>
      <c r="AB36" s="144">
        <v>1.6456581672541731E-3</v>
      </c>
      <c r="AC36" s="144">
        <v>0.99835434183274585</v>
      </c>
      <c r="AD36" s="146">
        <f t="shared" si="16"/>
        <v>0.5327848247050454</v>
      </c>
      <c r="AE36" s="49"/>
    </row>
    <row r="37" spans="1:31" s="29" customFormat="1" ht="20.100000000000001" customHeight="1" x14ac:dyDescent="0.25">
      <c r="A37" s="21"/>
      <c r="B37" s="152">
        <v>186</v>
      </c>
      <c r="C37" s="151">
        <v>4</v>
      </c>
      <c r="D37" s="154" t="s">
        <v>34</v>
      </c>
      <c r="E37" s="47">
        <v>76793</v>
      </c>
      <c r="F37" s="47">
        <v>1162</v>
      </c>
      <c r="G37" s="47">
        <v>5749</v>
      </c>
      <c r="H37" s="47">
        <v>154615</v>
      </c>
      <c r="I37" s="47">
        <v>157010</v>
      </c>
      <c r="J37" s="147"/>
      <c r="K37" s="143">
        <v>50026.26</v>
      </c>
      <c r="L37" s="54">
        <f t="shared" si="12"/>
        <v>318.61830456658811</v>
      </c>
      <c r="M37" s="147"/>
      <c r="N37" s="143">
        <v>15614.76</v>
      </c>
      <c r="O37" s="54">
        <f t="shared" si="13"/>
        <v>99.450735621934911</v>
      </c>
      <c r="P37" s="147"/>
      <c r="Q37" s="143">
        <v>34411.5</v>
      </c>
      <c r="R37" s="54">
        <f t="shared" si="14"/>
        <v>219.1675689446532</v>
      </c>
      <c r="S37" s="147"/>
      <c r="T37" s="144">
        <v>5.4559275967097795E-2</v>
      </c>
      <c r="U37" s="144">
        <v>0</v>
      </c>
      <c r="V37" s="144">
        <v>0.11954394431934913</v>
      </c>
      <c r="W37" s="144">
        <v>0.8146727839556932</v>
      </c>
      <c r="X37" s="144">
        <v>1.1223995757859871E-2</v>
      </c>
      <c r="Y37" s="144">
        <v>0</v>
      </c>
      <c r="Z37" s="148">
        <f t="shared" si="15"/>
        <v>0.31213126865770097</v>
      </c>
      <c r="AA37" s="144">
        <v>0</v>
      </c>
      <c r="AB37" s="144">
        <v>4.2776397425279341E-4</v>
      </c>
      <c r="AC37" s="144">
        <v>0.99957223602574719</v>
      </c>
      <c r="AD37" s="146">
        <f t="shared" si="16"/>
        <v>0.68786873134229898</v>
      </c>
      <c r="AE37" s="49"/>
    </row>
    <row r="38" spans="1:31" s="29" customFormat="1" ht="20.100000000000001" customHeight="1" x14ac:dyDescent="0.25">
      <c r="A38" s="21"/>
      <c r="B38" s="152">
        <v>190</v>
      </c>
      <c r="C38" s="151">
        <v>4</v>
      </c>
      <c r="D38" s="154" t="s">
        <v>37</v>
      </c>
      <c r="E38" s="47">
        <v>33593</v>
      </c>
      <c r="F38" s="47">
        <v>1698</v>
      </c>
      <c r="G38" s="47">
        <v>5890</v>
      </c>
      <c r="H38" s="47">
        <v>62492</v>
      </c>
      <c r="I38" s="47">
        <v>64946</v>
      </c>
      <c r="J38" s="147"/>
      <c r="K38" s="143">
        <v>30373.037793485793</v>
      </c>
      <c r="L38" s="54">
        <f t="shared" si="12"/>
        <v>467.66602706072422</v>
      </c>
      <c r="M38" s="147"/>
      <c r="N38" s="143">
        <v>7923.7842347886344</v>
      </c>
      <c r="O38" s="54">
        <f t="shared" si="13"/>
        <v>122.0057314505687</v>
      </c>
      <c r="P38" s="147">
        <v>6</v>
      </c>
      <c r="Q38" s="143">
        <v>22449.253558697157</v>
      </c>
      <c r="R38" s="54">
        <f t="shared" si="14"/>
        <v>345.66029561015546</v>
      </c>
      <c r="S38" s="147"/>
      <c r="T38" s="144">
        <v>4.3455246861499749E-2</v>
      </c>
      <c r="U38" s="144">
        <v>0</v>
      </c>
      <c r="V38" s="144">
        <v>4.2169245161041806E-2</v>
      </c>
      <c r="W38" s="144">
        <v>0.65441259897291426</v>
      </c>
      <c r="X38" s="144">
        <v>0.25996290900454422</v>
      </c>
      <c r="Y38" s="144">
        <v>0</v>
      </c>
      <c r="Z38" s="148">
        <f t="shared" si="15"/>
        <v>0.26088217743198788</v>
      </c>
      <c r="AA38" s="144">
        <v>0</v>
      </c>
      <c r="AB38" s="144">
        <v>5.3542982926233123E-3</v>
      </c>
      <c r="AC38" s="144">
        <v>0.99464570170737665</v>
      </c>
      <c r="AD38" s="146">
        <f t="shared" si="16"/>
        <v>0.73911782256801206</v>
      </c>
      <c r="AE38" s="49"/>
    </row>
    <row r="39" spans="1:31" s="29" customFormat="1" ht="20.100000000000001" customHeight="1" x14ac:dyDescent="0.25">
      <c r="A39" s="21"/>
      <c r="B39" s="152">
        <v>324</v>
      </c>
      <c r="C39" s="151">
        <v>4</v>
      </c>
      <c r="D39" s="154" t="s">
        <v>55</v>
      </c>
      <c r="E39" s="47">
        <v>48484</v>
      </c>
      <c r="F39" s="47">
        <v>9286</v>
      </c>
      <c r="G39" s="47">
        <v>0</v>
      </c>
      <c r="H39" s="47">
        <v>134344</v>
      </c>
      <c r="I39" s="47">
        <v>134344</v>
      </c>
      <c r="J39" s="147"/>
      <c r="K39" s="143">
        <v>44853.07</v>
      </c>
      <c r="L39" s="54">
        <f t="shared" si="12"/>
        <v>333.86731078425532</v>
      </c>
      <c r="M39" s="147"/>
      <c r="N39" s="143">
        <v>25654.3</v>
      </c>
      <c r="O39" s="54">
        <f t="shared" si="13"/>
        <v>190.95977490621092</v>
      </c>
      <c r="P39" s="147"/>
      <c r="Q39" s="143">
        <v>19198.769999999997</v>
      </c>
      <c r="R39" s="54">
        <f t="shared" si="14"/>
        <v>142.9075358780444</v>
      </c>
      <c r="S39" s="147"/>
      <c r="T39" s="144">
        <v>2.8854422065696592E-2</v>
      </c>
      <c r="U39" s="144">
        <v>0</v>
      </c>
      <c r="V39" s="144">
        <v>0.1270512155856913</v>
      </c>
      <c r="W39" s="144">
        <v>0.31181907126680519</v>
      </c>
      <c r="X39" s="144">
        <v>0.52222746284248645</v>
      </c>
      <c r="Y39" s="144">
        <v>1.0047828239320503E-2</v>
      </c>
      <c r="Z39" s="148">
        <f t="shared" si="15"/>
        <v>0.57196307855850226</v>
      </c>
      <c r="AA39" s="144">
        <v>0</v>
      </c>
      <c r="AB39" s="144">
        <v>1.0729854047941616E-3</v>
      </c>
      <c r="AC39" s="144">
        <v>0.99892701459520594</v>
      </c>
      <c r="AD39" s="146">
        <f t="shared" si="16"/>
        <v>0.42803692144149769</v>
      </c>
      <c r="AE39" s="49"/>
    </row>
    <row r="40" spans="1:31" s="29" customFormat="1" ht="20.100000000000001" customHeight="1" x14ac:dyDescent="0.25">
      <c r="A40" s="21"/>
      <c r="B40" s="152">
        <v>878</v>
      </c>
      <c r="C40" s="151">
        <v>4</v>
      </c>
      <c r="D40" s="154" t="s">
        <v>71</v>
      </c>
      <c r="E40" s="47">
        <v>40911</v>
      </c>
      <c r="F40" s="47">
        <v>8634</v>
      </c>
      <c r="G40" s="47">
        <v>580</v>
      </c>
      <c r="H40" s="47">
        <v>121781</v>
      </c>
      <c r="I40" s="47">
        <v>122023</v>
      </c>
      <c r="J40" s="147"/>
      <c r="K40" s="143">
        <v>47019.973336211071</v>
      </c>
      <c r="L40" s="54">
        <f t="shared" si="12"/>
        <v>385.3369720152026</v>
      </c>
      <c r="M40" s="147"/>
      <c r="N40" s="143">
        <v>23768.857335779408</v>
      </c>
      <c r="O40" s="54">
        <f t="shared" si="13"/>
        <v>194.78997677306253</v>
      </c>
      <c r="P40" s="147">
        <v>5</v>
      </c>
      <c r="Q40" s="143">
        <v>23251.116000431663</v>
      </c>
      <c r="R40" s="54">
        <f t="shared" si="14"/>
        <v>190.54699524214013</v>
      </c>
      <c r="S40" s="147">
        <v>1</v>
      </c>
      <c r="T40" s="144">
        <v>2.8230637700446981E-2</v>
      </c>
      <c r="U40" s="144">
        <v>0</v>
      </c>
      <c r="V40" s="144">
        <v>9.1770503276003335E-2</v>
      </c>
      <c r="W40" s="144">
        <v>0.42712402437275582</v>
      </c>
      <c r="X40" s="144">
        <v>0.44413735109968594</v>
      </c>
      <c r="Y40" s="144">
        <v>8.7374835511077765E-3</v>
      </c>
      <c r="Z40" s="148">
        <f t="shared" si="15"/>
        <v>0.50550554688372207</v>
      </c>
      <c r="AA40" s="144">
        <v>0</v>
      </c>
      <c r="AB40" s="144">
        <v>1.2180060518159315E-3</v>
      </c>
      <c r="AC40" s="144">
        <v>0.99878199394818412</v>
      </c>
      <c r="AD40" s="146">
        <f t="shared" si="16"/>
        <v>0.49449445311627788</v>
      </c>
      <c r="AE40" s="49"/>
    </row>
    <row r="41" spans="1:31" s="83" customFormat="1" x14ac:dyDescent="0.25">
      <c r="A41" s="115"/>
      <c r="B41" s="50"/>
      <c r="C41" s="51"/>
      <c r="D41" s="84" t="s">
        <v>102</v>
      </c>
      <c r="E41" s="85">
        <f>SUM(E31:E40)</f>
        <v>465907</v>
      </c>
      <c r="F41" s="85">
        <f>SUM(F31:F40)</f>
        <v>56945</v>
      </c>
      <c r="G41" s="85">
        <f>SUM(G31:G40)</f>
        <v>43177</v>
      </c>
      <c r="H41" s="85">
        <f>SUM(H31:H40)</f>
        <v>1099186</v>
      </c>
      <c r="I41" s="85">
        <f>SUM(I31:I40)</f>
        <v>1117176</v>
      </c>
      <c r="J41" s="85"/>
      <c r="K41" s="85">
        <f>SUM(K31:K40)</f>
        <v>410496.40112969687</v>
      </c>
      <c r="L41" s="86">
        <f t="shared" ref="L41" si="17">K41*1000/I41</f>
        <v>367.44112040510794</v>
      </c>
      <c r="M41" s="117"/>
      <c r="N41" s="85">
        <f>SUM(N31:N40)</f>
        <v>177825.28157056801</v>
      </c>
      <c r="O41" s="89">
        <f t="shared" ref="O41" si="18">N41*1000/I41</f>
        <v>159.17391849678836</v>
      </c>
      <c r="P41" s="97"/>
      <c r="Q41" s="85">
        <f>SUM(Q31:Q40)</f>
        <v>232671.11955912877</v>
      </c>
      <c r="R41" s="86">
        <f t="shared" ref="R41" si="19">Q41*1000/I41</f>
        <v>208.26720190831952</v>
      </c>
      <c r="S41" s="98"/>
      <c r="T41" s="93"/>
      <c r="U41" s="93"/>
      <c r="V41" s="93"/>
      <c r="W41" s="185" t="s">
        <v>103</v>
      </c>
      <c r="X41" s="186"/>
      <c r="Y41" s="187"/>
      <c r="Z41" s="55">
        <f t="shared" ref="Z41" si="20">N41/K41</f>
        <v>0.43319571397261503</v>
      </c>
      <c r="AA41" s="93"/>
      <c r="AB41" s="93"/>
      <c r="AC41" s="93"/>
      <c r="AD41" s="94">
        <f t="shared" ref="AD41" si="21">Q41/K41</f>
        <v>0.56680428602738475</v>
      </c>
    </row>
    <row r="42" spans="1:31" s="83" customFormat="1" x14ac:dyDescent="0.25">
      <c r="A42" s="115"/>
      <c r="B42" s="50"/>
      <c r="C42" s="51"/>
      <c r="D42" s="52"/>
      <c r="E42" s="53"/>
      <c r="F42" s="53"/>
      <c r="G42" s="53"/>
      <c r="H42" s="53"/>
      <c r="I42" s="53"/>
      <c r="J42" s="111"/>
      <c r="K42" s="95"/>
      <c r="L42" s="96"/>
      <c r="M42" s="117"/>
      <c r="N42" s="95"/>
      <c r="O42" s="54"/>
      <c r="P42" s="97"/>
      <c r="Q42" s="95"/>
      <c r="R42" s="96"/>
      <c r="S42" s="98"/>
      <c r="T42" s="93"/>
      <c r="U42" s="93"/>
      <c r="V42" s="93"/>
      <c r="W42" s="93"/>
      <c r="X42" s="93"/>
      <c r="Y42" s="93"/>
      <c r="Z42" s="55"/>
      <c r="AA42" s="93"/>
      <c r="AB42" s="93"/>
      <c r="AC42" s="93"/>
      <c r="AD42" s="94"/>
    </row>
    <row r="43" spans="1:31" s="83" customFormat="1" ht="18" thickBot="1" x14ac:dyDescent="0.3">
      <c r="A43" s="115"/>
      <c r="B43" s="50"/>
      <c r="C43" s="51"/>
      <c r="D43" s="99"/>
      <c r="E43" s="100"/>
      <c r="F43" s="100"/>
      <c r="G43" s="100"/>
      <c r="H43" s="100"/>
      <c r="I43" s="100"/>
      <c r="J43" s="113"/>
      <c r="K43" s="102"/>
      <c r="L43" s="103"/>
      <c r="M43" s="118"/>
      <c r="N43" s="102"/>
      <c r="O43" s="104"/>
      <c r="P43" s="105"/>
      <c r="Q43" s="102"/>
      <c r="R43" s="103"/>
      <c r="S43" s="106"/>
      <c r="T43" s="107"/>
      <c r="U43" s="107"/>
      <c r="V43" s="107"/>
      <c r="W43" s="107"/>
      <c r="X43" s="107"/>
      <c r="Y43" s="107"/>
      <c r="Z43" s="108"/>
      <c r="AA43" s="107"/>
      <c r="AB43" s="107"/>
      <c r="AC43" s="107"/>
      <c r="AD43" s="109"/>
    </row>
    <row r="44" spans="1:31" s="83" customFormat="1" ht="17.25" customHeight="1" thickBot="1" x14ac:dyDescent="0.3">
      <c r="A44" s="115"/>
      <c r="B44" s="50"/>
      <c r="C44" s="110"/>
      <c r="D44" s="188" t="s">
        <v>107</v>
      </c>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90"/>
    </row>
    <row r="45" spans="1:31" s="29" customFormat="1" ht="20.100000000000001" customHeight="1" x14ac:dyDescent="0.25">
      <c r="A45" s="21"/>
      <c r="B45" s="152">
        <v>8</v>
      </c>
      <c r="C45" s="151">
        <v>5</v>
      </c>
      <c r="D45" s="154" t="s">
        <v>79</v>
      </c>
      <c r="E45" s="47">
        <v>11485</v>
      </c>
      <c r="F45" s="47">
        <v>4169</v>
      </c>
      <c r="G45" s="47">
        <v>0</v>
      </c>
      <c r="H45" s="47">
        <v>33232</v>
      </c>
      <c r="I45" s="47">
        <v>33232</v>
      </c>
      <c r="J45" s="147"/>
      <c r="K45" s="143">
        <v>13473.25</v>
      </c>
      <c r="L45" s="54">
        <f>K45*1000/I45</f>
        <v>405.43000722195472</v>
      </c>
      <c r="M45" s="147"/>
      <c r="N45" s="143">
        <v>5899.96</v>
      </c>
      <c r="O45" s="54">
        <f>N45*1000/I45</f>
        <v>177.53851709195956</v>
      </c>
      <c r="P45" s="147"/>
      <c r="Q45" s="143">
        <v>7573.29</v>
      </c>
      <c r="R45" s="54">
        <f>Q45*1000/I45</f>
        <v>227.89149012999519</v>
      </c>
      <c r="S45" s="147">
        <v>1</v>
      </c>
      <c r="T45" s="144">
        <v>3.1035803632567003E-2</v>
      </c>
      <c r="U45" s="144">
        <v>0</v>
      </c>
      <c r="V45" s="144">
        <v>8.7105675292713847E-2</v>
      </c>
      <c r="W45" s="144">
        <v>0.55405460376002547</v>
      </c>
      <c r="X45" s="144">
        <v>0.32780391731469366</v>
      </c>
      <c r="Y45" s="144">
        <v>0</v>
      </c>
      <c r="Z45" s="148">
        <f>N45/K45</f>
        <v>0.43790176831870559</v>
      </c>
      <c r="AA45" s="144">
        <v>0</v>
      </c>
      <c r="AB45" s="144">
        <v>7.6413289336602717E-3</v>
      </c>
      <c r="AC45" s="144">
        <v>0.99235867106633979</v>
      </c>
      <c r="AD45" s="146">
        <f>Q45/K45</f>
        <v>0.56209823168129447</v>
      </c>
      <c r="AE45" s="49"/>
    </row>
    <row r="46" spans="1:31" s="29" customFormat="1" ht="20.100000000000001" customHeight="1" x14ac:dyDescent="0.25">
      <c r="A46" s="21"/>
      <c r="B46" s="152">
        <v>214</v>
      </c>
      <c r="C46" s="151">
        <v>5</v>
      </c>
      <c r="D46" s="154" t="s">
        <v>41</v>
      </c>
      <c r="E46" s="47">
        <v>18477</v>
      </c>
      <c r="F46" s="47">
        <v>4184</v>
      </c>
      <c r="G46" s="47">
        <v>0</v>
      </c>
      <c r="H46" s="47">
        <v>47845</v>
      </c>
      <c r="I46" s="47">
        <v>47845</v>
      </c>
      <c r="J46" s="147"/>
      <c r="K46" s="143">
        <v>22852.76</v>
      </c>
      <c r="L46" s="54">
        <f>K46*1000/I46</f>
        <v>477.64155084125821</v>
      </c>
      <c r="M46" s="147"/>
      <c r="N46" s="143">
        <v>7288.22</v>
      </c>
      <c r="O46" s="54">
        <f>N46*1000/I46</f>
        <v>152.3298150276936</v>
      </c>
      <c r="P46" s="147"/>
      <c r="Q46" s="143">
        <v>15564.54</v>
      </c>
      <c r="R46" s="54">
        <f>Q46*1000/I46</f>
        <v>325.31173581356461</v>
      </c>
      <c r="S46" s="147"/>
      <c r="T46" s="144">
        <v>3.6172069449056148E-2</v>
      </c>
      <c r="U46" s="144">
        <v>1.5456448899731348E-2</v>
      </c>
      <c r="V46" s="144">
        <v>0.12279129883565533</v>
      </c>
      <c r="W46" s="144">
        <v>0.5995538005164498</v>
      </c>
      <c r="X46" s="144">
        <v>0.2161172412468339</v>
      </c>
      <c r="Y46" s="144">
        <v>9.9091410522733937E-3</v>
      </c>
      <c r="Z46" s="148">
        <f>N46/K46</f>
        <v>0.31892077805919289</v>
      </c>
      <c r="AA46" s="144">
        <v>0</v>
      </c>
      <c r="AB46" s="144">
        <v>0</v>
      </c>
      <c r="AC46" s="144">
        <v>1</v>
      </c>
      <c r="AD46" s="146">
        <f>Q46/K46</f>
        <v>0.68107922194080728</v>
      </c>
      <c r="AE46" s="49"/>
    </row>
    <row r="47" spans="1:31" s="29" customFormat="1" ht="20.100000000000001" customHeight="1" x14ac:dyDescent="0.25">
      <c r="A47" s="21"/>
      <c r="B47" s="152">
        <v>272</v>
      </c>
      <c r="C47" s="151">
        <v>5</v>
      </c>
      <c r="D47" s="154" t="s">
        <v>49</v>
      </c>
      <c r="E47" s="47">
        <v>2282</v>
      </c>
      <c r="F47" s="47">
        <v>280</v>
      </c>
      <c r="G47" s="47">
        <v>205</v>
      </c>
      <c r="H47" s="47">
        <v>5383</v>
      </c>
      <c r="I47" s="47">
        <v>5468</v>
      </c>
      <c r="J47" s="147"/>
      <c r="K47" s="143">
        <v>1865.39</v>
      </c>
      <c r="L47" s="54">
        <f>K47*1000/I47</f>
        <v>341.146671543526</v>
      </c>
      <c r="M47" s="147"/>
      <c r="N47" s="143">
        <v>414.67</v>
      </c>
      <c r="O47" s="54">
        <f>N47*1000/I47</f>
        <v>75.835771762984635</v>
      </c>
      <c r="P47" s="147"/>
      <c r="Q47" s="143">
        <v>1450.72</v>
      </c>
      <c r="R47" s="54">
        <f>Q47*1000/I47</f>
        <v>265.31089978054132</v>
      </c>
      <c r="S47" s="147">
        <v>3</v>
      </c>
      <c r="T47" s="144">
        <v>7.1526756215786039E-2</v>
      </c>
      <c r="U47" s="144">
        <v>0</v>
      </c>
      <c r="V47" s="144">
        <v>0</v>
      </c>
      <c r="W47" s="144">
        <v>0.92847324378421392</v>
      </c>
      <c r="X47" s="144">
        <v>0</v>
      </c>
      <c r="Y47" s="144">
        <v>0</v>
      </c>
      <c r="Z47" s="148">
        <f>N47/K47</f>
        <v>0.22229667790649676</v>
      </c>
      <c r="AA47" s="144">
        <v>0</v>
      </c>
      <c r="AB47" s="144">
        <v>0</v>
      </c>
      <c r="AC47" s="144">
        <v>1</v>
      </c>
      <c r="AD47" s="146">
        <f>Q47/K47</f>
        <v>0.77770332209350324</v>
      </c>
      <c r="AE47" s="49"/>
    </row>
    <row r="48" spans="1:31" s="29" customFormat="1" ht="20.100000000000001" customHeight="1" x14ac:dyDescent="0.25">
      <c r="A48" s="21"/>
      <c r="B48" s="152">
        <v>885</v>
      </c>
      <c r="C48" s="151">
        <v>5</v>
      </c>
      <c r="D48" s="154" t="s">
        <v>74</v>
      </c>
      <c r="E48" s="47">
        <v>1697</v>
      </c>
      <c r="F48" s="47">
        <v>1880</v>
      </c>
      <c r="G48" s="47">
        <v>0</v>
      </c>
      <c r="H48" s="47">
        <v>6664</v>
      </c>
      <c r="I48" s="47">
        <v>6664</v>
      </c>
      <c r="J48" s="147"/>
      <c r="K48" s="143">
        <v>2445.62</v>
      </c>
      <c r="L48" s="54">
        <f>K48*1000/I48</f>
        <v>366.98979591836735</v>
      </c>
      <c r="M48" s="147"/>
      <c r="N48" s="143">
        <v>672.13</v>
      </c>
      <c r="O48" s="54">
        <f>N48*1000/I48</f>
        <v>100.85984393757504</v>
      </c>
      <c r="P48" s="147"/>
      <c r="Q48" s="143">
        <v>1773.49</v>
      </c>
      <c r="R48" s="54">
        <f>Q48*1000/I48</f>
        <v>266.12995198079233</v>
      </c>
      <c r="S48" s="147">
        <v>3</v>
      </c>
      <c r="T48" s="144">
        <v>5.4632288396589943E-2</v>
      </c>
      <c r="U48" s="144">
        <v>0</v>
      </c>
      <c r="V48" s="144">
        <v>0.23224673798223558</v>
      </c>
      <c r="W48" s="144">
        <v>0.71312097362117444</v>
      </c>
      <c r="X48" s="144">
        <v>0</v>
      </c>
      <c r="Y48" s="144">
        <v>0</v>
      </c>
      <c r="Z48" s="148">
        <f>N48/K48</f>
        <v>0.27483010443159611</v>
      </c>
      <c r="AA48" s="144">
        <v>0</v>
      </c>
      <c r="AB48" s="144">
        <v>0</v>
      </c>
      <c r="AC48" s="144">
        <v>1</v>
      </c>
      <c r="AD48" s="146">
        <f>Q48/K48</f>
        <v>0.72516989556840394</v>
      </c>
      <c r="AE48" s="49"/>
    </row>
    <row r="49" spans="1:31" s="29" customFormat="1" ht="20.100000000000001" customHeight="1" x14ac:dyDescent="0.25">
      <c r="A49" s="21"/>
      <c r="B49" s="152">
        <v>923</v>
      </c>
      <c r="C49" s="151">
        <v>5</v>
      </c>
      <c r="D49" s="154" t="s">
        <v>80</v>
      </c>
      <c r="E49" s="47">
        <v>486</v>
      </c>
      <c r="F49" s="47">
        <v>26</v>
      </c>
      <c r="G49" s="47">
        <v>22</v>
      </c>
      <c r="H49" s="47">
        <v>894</v>
      </c>
      <c r="I49" s="47">
        <v>903</v>
      </c>
      <c r="J49" s="147"/>
      <c r="K49" s="143">
        <v>186.33</v>
      </c>
      <c r="L49" s="54">
        <f>K49*1000/I49</f>
        <v>206.34551495016612</v>
      </c>
      <c r="M49" s="147"/>
      <c r="N49" s="143">
        <v>65.83</v>
      </c>
      <c r="O49" s="54">
        <f>N49*1000/I49</f>
        <v>72.901439645625686</v>
      </c>
      <c r="P49" s="147"/>
      <c r="Q49" s="143">
        <v>120.5</v>
      </c>
      <c r="R49" s="54">
        <f>Q49*1000/I49</f>
        <v>133.44407530454043</v>
      </c>
      <c r="S49" s="147">
        <v>2</v>
      </c>
      <c r="T49" s="144">
        <v>7.4889867841409691E-2</v>
      </c>
      <c r="U49" s="144">
        <v>0</v>
      </c>
      <c r="V49" s="144">
        <v>0</v>
      </c>
      <c r="W49" s="144">
        <v>0.92511013215859028</v>
      </c>
      <c r="X49" s="144">
        <v>0</v>
      </c>
      <c r="Y49" s="144">
        <v>0</v>
      </c>
      <c r="Z49" s="148">
        <f>N49/K49</f>
        <v>0.35329791230612351</v>
      </c>
      <c r="AA49" s="144">
        <v>0</v>
      </c>
      <c r="AB49" s="144">
        <v>0</v>
      </c>
      <c r="AC49" s="144">
        <v>1</v>
      </c>
      <c r="AD49" s="146">
        <f>Q49/K49</f>
        <v>0.64670208769387638</v>
      </c>
      <c r="AE49" s="49"/>
    </row>
    <row r="50" spans="1:31" s="83" customFormat="1" x14ac:dyDescent="0.25">
      <c r="A50" s="115"/>
      <c r="B50" s="50"/>
      <c r="C50" s="51"/>
      <c r="D50" s="84" t="s">
        <v>102</v>
      </c>
      <c r="E50" s="85">
        <f>SUM(E45:E49)</f>
        <v>34427</v>
      </c>
      <c r="F50" s="85">
        <f>SUM(F45:F49)</f>
        <v>10539</v>
      </c>
      <c r="G50" s="85">
        <f>SUM(G45:G49)</f>
        <v>227</v>
      </c>
      <c r="H50" s="85">
        <f>SUM(H45:H49)</f>
        <v>94018</v>
      </c>
      <c r="I50" s="85">
        <f>SUM(I45:I49)</f>
        <v>94112</v>
      </c>
      <c r="J50" s="85"/>
      <c r="K50" s="85">
        <f>SUM(K45:K49)</f>
        <v>40823.35</v>
      </c>
      <c r="L50" s="86">
        <f t="shared" ref="L50" si="22">K50*1000/I50</f>
        <v>433.77412019721186</v>
      </c>
      <c r="M50" s="119"/>
      <c r="N50" s="120">
        <f>SUM(N45:N49)</f>
        <v>14340.81</v>
      </c>
      <c r="O50" s="89">
        <f t="shared" ref="O50" si="23">N50*1000/I50</f>
        <v>152.38024906494391</v>
      </c>
      <c r="P50" s="121"/>
      <c r="Q50" s="120">
        <f>SUM(Q45:Q49)</f>
        <v>26482.540000000005</v>
      </c>
      <c r="R50" s="86">
        <f t="shared" ref="R50" si="24">Q50*1000/I50</f>
        <v>281.39387113226798</v>
      </c>
      <c r="S50" s="98"/>
      <c r="T50" s="93"/>
      <c r="U50" s="93"/>
      <c r="V50" s="93"/>
      <c r="W50" s="185" t="s">
        <v>103</v>
      </c>
      <c r="X50" s="186"/>
      <c r="Y50" s="187"/>
      <c r="Z50" s="55">
        <f t="shared" ref="Z50" si="25">N50/K50</f>
        <v>0.35128939687703237</v>
      </c>
      <c r="AA50" s="93"/>
      <c r="AB50" s="93"/>
      <c r="AC50" s="93"/>
      <c r="AD50" s="94">
        <f t="shared" ref="AD50" si="26">Q50/K50</f>
        <v>0.6487106031229678</v>
      </c>
    </row>
    <row r="51" spans="1:31" s="83" customFormat="1" x14ac:dyDescent="0.25">
      <c r="A51" s="115"/>
      <c r="B51" s="50"/>
      <c r="C51" s="51"/>
      <c r="D51" s="52"/>
      <c r="E51" s="53"/>
      <c r="F51" s="53"/>
      <c r="G51" s="53"/>
      <c r="H51" s="53"/>
      <c r="I51" s="53"/>
      <c r="J51" s="111"/>
      <c r="K51" s="95"/>
      <c r="L51" s="96"/>
      <c r="M51" s="117"/>
      <c r="N51" s="95"/>
      <c r="O51" s="54"/>
      <c r="P51" s="97"/>
      <c r="Q51" s="95"/>
      <c r="R51" s="96"/>
      <c r="S51" s="98"/>
      <c r="T51" s="93"/>
      <c r="U51" s="93"/>
      <c r="V51" s="93"/>
      <c r="W51" s="93"/>
      <c r="X51" s="93"/>
      <c r="Y51" s="93"/>
      <c r="Z51" s="55"/>
      <c r="AA51" s="93"/>
      <c r="AB51" s="93"/>
      <c r="AC51" s="93"/>
      <c r="AD51" s="94"/>
    </row>
    <row r="52" spans="1:31" s="83" customFormat="1" ht="18" thickBot="1" x14ac:dyDescent="0.3">
      <c r="A52" s="115"/>
      <c r="B52" s="50"/>
      <c r="C52" s="51"/>
      <c r="D52" s="99"/>
      <c r="E52" s="100"/>
      <c r="F52" s="100"/>
      <c r="G52" s="100"/>
      <c r="H52" s="100"/>
      <c r="I52" s="100"/>
      <c r="J52" s="113"/>
      <c r="K52" s="102"/>
      <c r="L52" s="103"/>
      <c r="M52" s="118"/>
      <c r="N52" s="102"/>
      <c r="O52" s="104"/>
      <c r="P52" s="105"/>
      <c r="Q52" s="102"/>
      <c r="R52" s="103"/>
      <c r="S52" s="106"/>
      <c r="T52" s="107"/>
      <c r="U52" s="107"/>
      <c r="V52" s="107"/>
      <c r="W52" s="107"/>
      <c r="X52" s="107"/>
      <c r="Y52" s="107"/>
      <c r="Z52" s="108"/>
      <c r="AA52" s="107"/>
      <c r="AB52" s="107"/>
      <c r="AC52" s="107"/>
      <c r="AD52" s="109"/>
    </row>
    <row r="53" spans="1:31" s="83" customFormat="1" ht="17.25" customHeight="1" thickBot="1" x14ac:dyDescent="0.3">
      <c r="A53" s="115"/>
      <c r="B53" s="50"/>
      <c r="C53" s="110"/>
      <c r="D53" s="188" t="s">
        <v>108</v>
      </c>
      <c r="E53" s="189"/>
      <c r="F53" s="189"/>
      <c r="G53" s="189"/>
      <c r="H53" s="189"/>
      <c r="I53" s="189"/>
      <c r="J53" s="189"/>
      <c r="K53" s="189"/>
      <c r="L53" s="189"/>
      <c r="M53" s="189"/>
      <c r="N53" s="189"/>
      <c r="O53" s="189"/>
      <c r="P53" s="189"/>
      <c r="Q53" s="189"/>
      <c r="R53" s="189"/>
      <c r="S53" s="189"/>
      <c r="T53" s="189"/>
      <c r="U53" s="189"/>
      <c r="V53" s="189"/>
      <c r="W53" s="189"/>
      <c r="X53" s="189"/>
      <c r="Y53" s="189"/>
      <c r="Z53" s="189"/>
      <c r="AA53" s="189"/>
      <c r="AB53" s="189"/>
      <c r="AC53" s="189"/>
      <c r="AD53" s="190"/>
    </row>
    <row r="54" spans="1:31" s="29" customFormat="1" ht="20.100000000000001" customHeight="1" x14ac:dyDescent="0.25">
      <c r="A54" s="21"/>
      <c r="B54" s="152">
        <v>414</v>
      </c>
      <c r="C54" s="151">
        <v>6</v>
      </c>
      <c r="D54" s="154" t="s">
        <v>56</v>
      </c>
      <c r="E54" s="47">
        <v>2800</v>
      </c>
      <c r="F54" s="47">
        <v>975</v>
      </c>
      <c r="G54" s="47">
        <v>0</v>
      </c>
      <c r="H54" s="47">
        <v>8000</v>
      </c>
      <c r="I54" s="47">
        <v>8000</v>
      </c>
      <c r="J54" s="147"/>
      <c r="K54" s="143">
        <v>2998.0079276876663</v>
      </c>
      <c r="L54" s="54">
        <f>K54*1000/I54</f>
        <v>374.75099096095829</v>
      </c>
      <c r="M54" s="147"/>
      <c r="N54" s="143">
        <v>572.51234215013324</v>
      </c>
      <c r="O54" s="54">
        <f>N54*1000/I54</f>
        <v>71.564042768766654</v>
      </c>
      <c r="P54" s="147">
        <v>6</v>
      </c>
      <c r="Q54" s="143">
        <v>2425.4955855375333</v>
      </c>
      <c r="R54" s="54">
        <f>Q54*1000/I54</f>
        <v>303.18694819219166</v>
      </c>
      <c r="S54" s="147"/>
      <c r="T54" s="144">
        <v>7.6993973325453033E-2</v>
      </c>
      <c r="U54" s="144">
        <v>0</v>
      </c>
      <c r="V54" s="144">
        <v>4.5588536837439297E-2</v>
      </c>
      <c r="W54" s="144">
        <v>0.87741748983710766</v>
      </c>
      <c r="X54" s="144">
        <v>0</v>
      </c>
      <c r="Y54" s="144">
        <v>0</v>
      </c>
      <c r="Z54" s="148">
        <f>N54/K54</f>
        <v>0.19096425224989524</v>
      </c>
      <c r="AA54" s="144">
        <v>0</v>
      </c>
      <c r="AB54" s="144">
        <v>0</v>
      </c>
      <c r="AC54" s="144">
        <v>1</v>
      </c>
      <c r="AD54" s="146">
        <f>Q54/K54</f>
        <v>0.80903574775010478</v>
      </c>
      <c r="AE54" s="49"/>
    </row>
    <row r="55" spans="1:31" s="29" customFormat="1" ht="20.100000000000001" customHeight="1" x14ac:dyDescent="0.25">
      <c r="A55" s="21"/>
      <c r="B55" s="152">
        <v>426</v>
      </c>
      <c r="C55" s="151">
        <v>6</v>
      </c>
      <c r="D55" s="154" t="s">
        <v>45</v>
      </c>
      <c r="E55" s="47">
        <v>4392</v>
      </c>
      <c r="F55" s="47">
        <v>1510</v>
      </c>
      <c r="G55" s="47">
        <v>185</v>
      </c>
      <c r="H55" s="47">
        <v>11372</v>
      </c>
      <c r="I55" s="47">
        <v>11449</v>
      </c>
      <c r="J55" s="147"/>
      <c r="K55" s="143">
        <v>2868.19</v>
      </c>
      <c r="L55" s="54">
        <f>K55*1000/I55</f>
        <v>250.51882260459428</v>
      </c>
      <c r="M55" s="147"/>
      <c r="N55" s="143">
        <v>587.29</v>
      </c>
      <c r="O55" s="54">
        <f>N55*1000/I55</f>
        <v>51.296183072757444</v>
      </c>
      <c r="P55" s="147"/>
      <c r="Q55" s="143">
        <v>2280.9</v>
      </c>
      <c r="R55" s="54">
        <f>Q55*1000/I55</f>
        <v>199.22263953183685</v>
      </c>
      <c r="S55" s="147"/>
      <c r="T55" s="144">
        <v>0.10669345638440975</v>
      </c>
      <c r="U55" s="144">
        <v>0</v>
      </c>
      <c r="V55" s="144">
        <v>0.13621890377837184</v>
      </c>
      <c r="W55" s="144">
        <v>0.7570876398372185</v>
      </c>
      <c r="X55" s="144">
        <v>0</v>
      </c>
      <c r="Y55" s="144">
        <v>0</v>
      </c>
      <c r="Z55" s="148">
        <f>N55/K55</f>
        <v>0.20475979624780782</v>
      </c>
      <c r="AA55" s="144">
        <v>0</v>
      </c>
      <c r="AB55" s="144">
        <v>0</v>
      </c>
      <c r="AC55" s="144">
        <v>1</v>
      </c>
      <c r="AD55" s="146">
        <f>Q55/K55</f>
        <v>0.79524020375219218</v>
      </c>
      <c r="AE55" s="49"/>
    </row>
    <row r="56" spans="1:31" s="29" customFormat="1" ht="20.100000000000001" customHeight="1" x14ac:dyDescent="0.25">
      <c r="A56" s="21"/>
      <c r="B56" s="152">
        <v>430</v>
      </c>
      <c r="C56" s="151">
        <v>6</v>
      </c>
      <c r="D56" s="154" t="s">
        <v>82</v>
      </c>
      <c r="E56" s="47">
        <v>12085</v>
      </c>
      <c r="F56" s="47">
        <v>5655</v>
      </c>
      <c r="G56" s="47">
        <v>0</v>
      </c>
      <c r="H56" s="47">
        <v>41788</v>
      </c>
      <c r="I56" s="47">
        <v>41788</v>
      </c>
      <c r="J56" s="147"/>
      <c r="K56" s="143">
        <v>17923.95</v>
      </c>
      <c r="L56" s="54">
        <f>K56*1000/I56</f>
        <v>428.92576816310901</v>
      </c>
      <c r="M56" s="147"/>
      <c r="N56" s="143">
        <v>3394.28</v>
      </c>
      <c r="O56" s="54">
        <f>N56*1000/I56</f>
        <v>81.226189336651672</v>
      </c>
      <c r="P56" s="147"/>
      <c r="Q56" s="143">
        <v>14529.67</v>
      </c>
      <c r="R56" s="54">
        <f>Q56*1000/I56</f>
        <v>347.69957882645735</v>
      </c>
      <c r="S56" s="147"/>
      <c r="T56" s="144">
        <v>6.7834710159444714E-2</v>
      </c>
      <c r="U56" s="144">
        <v>0</v>
      </c>
      <c r="V56" s="144">
        <v>0.2303286705869875</v>
      </c>
      <c r="W56" s="144">
        <v>0.70183661925356777</v>
      </c>
      <c r="X56" s="144">
        <v>0</v>
      </c>
      <c r="Y56" s="144">
        <v>0</v>
      </c>
      <c r="Z56" s="148">
        <f>N56/K56</f>
        <v>0.18937120444991198</v>
      </c>
      <c r="AA56" s="144">
        <v>0</v>
      </c>
      <c r="AB56" s="144">
        <v>0</v>
      </c>
      <c r="AC56" s="144">
        <v>1</v>
      </c>
      <c r="AD56" s="146">
        <f>Q56/K56</f>
        <v>0.81062879555008793</v>
      </c>
      <c r="AE56" s="49"/>
    </row>
    <row r="57" spans="1:31" s="29" customFormat="1" ht="20.100000000000001" customHeight="1" x14ac:dyDescent="0.25">
      <c r="A57" s="21"/>
      <c r="B57" s="152">
        <v>623</v>
      </c>
      <c r="C57" s="151">
        <v>6</v>
      </c>
      <c r="D57" s="154" t="s">
        <v>46</v>
      </c>
      <c r="E57" s="47">
        <v>2450</v>
      </c>
      <c r="F57" s="47">
        <v>213</v>
      </c>
      <c r="G57" s="47">
        <v>0</v>
      </c>
      <c r="H57" s="47">
        <v>5185</v>
      </c>
      <c r="I57" s="47">
        <v>5185</v>
      </c>
      <c r="J57" s="147"/>
      <c r="K57" s="143">
        <v>2267.29</v>
      </c>
      <c r="L57" s="54">
        <f>K57*1000/I57</f>
        <v>437.27868852459017</v>
      </c>
      <c r="M57" s="147"/>
      <c r="N57" s="143">
        <v>816.23</v>
      </c>
      <c r="O57" s="54">
        <f>N57*1000/I57</f>
        <v>157.42140790742528</v>
      </c>
      <c r="P57" s="147"/>
      <c r="Q57" s="143">
        <v>1451.0600000000002</v>
      </c>
      <c r="R57" s="54">
        <f>Q57*1000/I57</f>
        <v>279.85728061716492</v>
      </c>
      <c r="S57" s="147">
        <v>3</v>
      </c>
      <c r="T57" s="144">
        <v>3.5002389032503092E-2</v>
      </c>
      <c r="U57" s="144">
        <v>0</v>
      </c>
      <c r="V57" s="144">
        <v>0.46175710277740339</v>
      </c>
      <c r="W57" s="144">
        <v>0.34465775577962093</v>
      </c>
      <c r="X57" s="144">
        <v>0.13204611445303407</v>
      </c>
      <c r="Y57" s="144">
        <v>2.6536637957438467E-2</v>
      </c>
      <c r="Z57" s="148">
        <f>N57/K57</f>
        <v>0.3600024699090103</v>
      </c>
      <c r="AA57" s="144">
        <v>0</v>
      </c>
      <c r="AB57" s="144">
        <v>7.8563257205077652E-4</v>
      </c>
      <c r="AC57" s="144">
        <v>0.99921436742794911</v>
      </c>
      <c r="AD57" s="146">
        <f>Q57/K57</f>
        <v>0.63999753009098981</v>
      </c>
      <c r="AE57" s="49"/>
    </row>
    <row r="58" spans="1:31" s="83" customFormat="1" x14ac:dyDescent="0.25">
      <c r="A58" s="4"/>
      <c r="B58" s="50"/>
      <c r="C58" s="51"/>
      <c r="D58" s="84" t="s">
        <v>102</v>
      </c>
      <c r="E58" s="85">
        <f>SUM(E54:E57)</f>
        <v>21727</v>
      </c>
      <c r="F58" s="85">
        <f>SUM(F54:F57)</f>
        <v>8353</v>
      </c>
      <c r="G58" s="85">
        <f>SUM(G54:G57)</f>
        <v>185</v>
      </c>
      <c r="H58" s="85">
        <f>SUM(H54:H57)</f>
        <v>66345</v>
      </c>
      <c r="I58" s="85">
        <f>SUM(I54:I57)</f>
        <v>66422</v>
      </c>
      <c r="J58" s="85"/>
      <c r="K58" s="85">
        <f>SUM(K54:K57)</f>
        <v>26057.437927687668</v>
      </c>
      <c r="L58" s="86">
        <f t="shared" ref="L58" si="27">K58*1000/I58</f>
        <v>392.30131474041229</v>
      </c>
      <c r="M58" s="111"/>
      <c r="N58" s="88">
        <f>SUM(N54:N57)</f>
        <v>5370.3123421501332</v>
      </c>
      <c r="O58" s="89">
        <f t="shared" ref="O58" si="28">N58*1000/I58</f>
        <v>80.851409806240895</v>
      </c>
      <c r="P58" s="97"/>
      <c r="Q58" s="88">
        <f>SUM(Q54:Q57)</f>
        <v>20687.125585537535</v>
      </c>
      <c r="R58" s="86">
        <f t="shared" ref="R58" si="29">Q58*1000/I58</f>
        <v>311.4499049341714</v>
      </c>
      <c r="S58" s="112"/>
      <c r="T58" s="93"/>
      <c r="U58" s="93"/>
      <c r="V58" s="93"/>
      <c r="W58" s="185" t="s">
        <v>103</v>
      </c>
      <c r="X58" s="186"/>
      <c r="Y58" s="187"/>
      <c r="Z58" s="55">
        <f t="shared" ref="Z58" si="30">N58/K58</f>
        <v>0.20609517931322935</v>
      </c>
      <c r="AA58" s="93"/>
      <c r="AB58" s="93"/>
      <c r="AC58" s="93"/>
      <c r="AD58" s="94">
        <f t="shared" ref="AD58" si="31">Q58/K58</f>
        <v>0.79390482068677071</v>
      </c>
    </row>
    <row r="59" spans="1:31" s="83" customFormat="1" x14ac:dyDescent="0.25">
      <c r="A59" s="4"/>
      <c r="B59" s="50"/>
      <c r="C59" s="51"/>
      <c r="D59" s="52"/>
      <c r="E59" s="53"/>
      <c r="F59" s="53"/>
      <c r="G59" s="53"/>
      <c r="H59" s="53"/>
      <c r="I59" s="53"/>
      <c r="J59" s="87"/>
      <c r="K59" s="95"/>
      <c r="L59" s="96"/>
      <c r="M59" s="111"/>
      <c r="N59" s="95"/>
      <c r="O59" s="54"/>
      <c r="P59" s="97"/>
      <c r="Q59" s="95"/>
      <c r="R59" s="96"/>
      <c r="S59" s="112"/>
      <c r="T59" s="93"/>
      <c r="U59" s="93"/>
      <c r="V59" s="93"/>
      <c r="W59" s="93"/>
      <c r="X59" s="93"/>
      <c r="Y59" s="93"/>
      <c r="Z59" s="55"/>
      <c r="AA59" s="93"/>
      <c r="AB59" s="93"/>
      <c r="AC59" s="93"/>
      <c r="AD59" s="94"/>
    </row>
    <row r="60" spans="1:31" s="83" customFormat="1" ht="18" thickBot="1" x14ac:dyDescent="0.3">
      <c r="A60" s="4"/>
      <c r="B60" s="50"/>
      <c r="C60" s="51"/>
      <c r="D60" s="99"/>
      <c r="E60" s="100"/>
      <c r="F60" s="100"/>
      <c r="G60" s="100"/>
      <c r="H60" s="100"/>
      <c r="I60" s="100"/>
      <c r="J60" s="101"/>
      <c r="K60" s="102"/>
      <c r="L60" s="103"/>
      <c r="M60" s="113"/>
      <c r="N60" s="102"/>
      <c r="O60" s="104"/>
      <c r="P60" s="105"/>
      <c r="Q60" s="102"/>
      <c r="R60" s="103"/>
      <c r="S60" s="114"/>
      <c r="T60" s="107"/>
      <c r="U60" s="107"/>
      <c r="V60" s="107"/>
      <c r="W60" s="107"/>
      <c r="X60" s="107"/>
      <c r="Y60" s="107"/>
      <c r="Z60" s="108"/>
      <c r="AA60" s="107"/>
      <c r="AB60" s="107"/>
      <c r="AC60" s="107"/>
      <c r="AD60" s="109"/>
    </row>
    <row r="61" spans="1:31" s="83" customFormat="1" ht="15" x14ac:dyDescent="0.25">
      <c r="A61" s="4"/>
      <c r="B61" s="122"/>
      <c r="C61" s="123"/>
      <c r="D61" s="191" t="s">
        <v>109</v>
      </c>
      <c r="E61" s="192"/>
      <c r="F61" s="192"/>
      <c r="G61" s="192"/>
      <c r="H61" s="192"/>
      <c r="I61" s="192"/>
      <c r="J61" s="192"/>
      <c r="K61" s="192"/>
      <c r="L61" s="192"/>
      <c r="M61" s="192"/>
      <c r="N61" s="192"/>
      <c r="O61" s="192"/>
      <c r="P61" s="192"/>
      <c r="Q61" s="192"/>
      <c r="R61" s="192"/>
      <c r="S61" s="192"/>
      <c r="T61" s="192"/>
      <c r="U61" s="192"/>
      <c r="V61" s="192"/>
      <c r="W61" s="192"/>
      <c r="X61" s="192"/>
      <c r="Y61" s="192"/>
      <c r="Z61" s="192"/>
      <c r="AA61" s="192"/>
      <c r="AB61" s="192"/>
      <c r="AC61" s="192"/>
      <c r="AD61" s="193"/>
    </row>
    <row r="62" spans="1:31" s="29" customFormat="1" ht="20.100000000000001" customHeight="1" x14ac:dyDescent="0.25">
      <c r="A62" s="21"/>
      <c r="B62" s="152">
        <v>239</v>
      </c>
      <c r="C62" s="151">
        <v>7</v>
      </c>
      <c r="D62" s="154" t="s">
        <v>70</v>
      </c>
      <c r="E62" s="47">
        <v>18882</v>
      </c>
      <c r="F62" s="47">
        <v>1641</v>
      </c>
      <c r="G62" s="47">
        <v>746</v>
      </c>
      <c r="H62" s="47">
        <v>37730</v>
      </c>
      <c r="I62" s="47">
        <v>38041</v>
      </c>
      <c r="J62" s="147"/>
      <c r="K62" s="143">
        <v>19356.768033286859</v>
      </c>
      <c r="L62" s="54">
        <f t="shared" ref="L62:L73" si="32">K62*1000/I62</f>
        <v>508.83962128458398</v>
      </c>
      <c r="M62" s="147"/>
      <c r="N62" s="143">
        <v>8709.3748282938304</v>
      </c>
      <c r="O62" s="54">
        <f t="shared" ref="O62:O73" si="33">N62*1000/I62</f>
        <v>228.94705260886491</v>
      </c>
      <c r="P62" s="147">
        <v>5</v>
      </c>
      <c r="Q62" s="143">
        <v>10647.393204993028</v>
      </c>
      <c r="R62" s="54">
        <f t="shared" ref="R62:R73" si="34">Q62*1000/I62</f>
        <v>279.89256867571902</v>
      </c>
      <c r="S62" s="147"/>
      <c r="T62" s="144">
        <v>2.3869681130801176E-2</v>
      </c>
      <c r="U62" s="144">
        <v>0</v>
      </c>
      <c r="V62" s="144">
        <v>9.7745247711054136E-3</v>
      </c>
      <c r="W62" s="144">
        <v>0.54001924279579594</v>
      </c>
      <c r="X62" s="144">
        <v>0.42633655130229736</v>
      </c>
      <c r="Y62" s="144">
        <v>0</v>
      </c>
      <c r="Z62" s="148">
        <f t="shared" ref="Z62:Z73" si="35">N62/K62</f>
        <v>0.44993951538380567</v>
      </c>
      <c r="AA62" s="144">
        <v>0</v>
      </c>
      <c r="AB62" s="144">
        <v>0</v>
      </c>
      <c r="AC62" s="144">
        <v>1</v>
      </c>
      <c r="AD62" s="146">
        <f t="shared" ref="AD62:AD73" si="36">Q62/K62</f>
        <v>0.55006048461619428</v>
      </c>
      <c r="AE62" s="49"/>
    </row>
    <row r="63" spans="1:31" s="29" customFormat="1" ht="20.100000000000001" customHeight="1" x14ac:dyDescent="0.25">
      <c r="A63" s="21"/>
      <c r="B63" s="152">
        <v>296</v>
      </c>
      <c r="C63" s="151">
        <v>7</v>
      </c>
      <c r="D63" s="154" t="s">
        <v>76</v>
      </c>
      <c r="E63" s="47">
        <v>10490</v>
      </c>
      <c r="F63" s="47">
        <v>239</v>
      </c>
      <c r="G63" s="47">
        <v>3093</v>
      </c>
      <c r="H63" s="47">
        <v>20188</v>
      </c>
      <c r="I63" s="47">
        <v>21477</v>
      </c>
      <c r="J63" s="147"/>
      <c r="K63" s="143">
        <v>6323.25</v>
      </c>
      <c r="L63" s="54">
        <f t="shared" si="32"/>
        <v>294.4196116776086</v>
      </c>
      <c r="M63" s="147"/>
      <c r="N63" s="143">
        <v>1949.37</v>
      </c>
      <c r="O63" s="54">
        <f t="shared" si="33"/>
        <v>90.765470037714763</v>
      </c>
      <c r="P63" s="147"/>
      <c r="Q63" s="143">
        <v>4373.88</v>
      </c>
      <c r="R63" s="54">
        <f t="shared" si="34"/>
        <v>203.65414163989385</v>
      </c>
      <c r="S63" s="147"/>
      <c r="T63" s="144">
        <v>5.7064590098339467E-2</v>
      </c>
      <c r="U63" s="144">
        <v>0</v>
      </c>
      <c r="V63" s="144">
        <v>3.168716046722788E-2</v>
      </c>
      <c r="W63" s="144">
        <v>0.75909652862206767</v>
      </c>
      <c r="X63" s="144">
        <v>0.15215172081236505</v>
      </c>
      <c r="Y63" s="144">
        <v>0</v>
      </c>
      <c r="Z63" s="148">
        <f t="shared" si="35"/>
        <v>0.30828608705966076</v>
      </c>
      <c r="AA63" s="144">
        <v>0.17237555671394736</v>
      </c>
      <c r="AB63" s="144">
        <v>4.7829387180261008E-3</v>
      </c>
      <c r="AC63" s="144">
        <v>0.82284150456802663</v>
      </c>
      <c r="AD63" s="146">
        <f t="shared" si="36"/>
        <v>0.69171391294033924</v>
      </c>
      <c r="AE63" s="49"/>
    </row>
    <row r="64" spans="1:31" s="29" customFormat="1" ht="20.100000000000001" customHeight="1" x14ac:dyDescent="0.25">
      <c r="A64" s="21"/>
      <c r="B64" s="152">
        <v>301</v>
      </c>
      <c r="C64" s="151">
        <v>7</v>
      </c>
      <c r="D64" s="154" t="s">
        <v>77</v>
      </c>
      <c r="E64" s="47">
        <v>5664</v>
      </c>
      <c r="F64" s="47">
        <v>192</v>
      </c>
      <c r="G64" s="47">
        <v>19</v>
      </c>
      <c r="H64" s="47">
        <v>13570</v>
      </c>
      <c r="I64" s="47">
        <v>13578</v>
      </c>
      <c r="J64" s="147"/>
      <c r="K64" s="143">
        <v>4695.8900000000003</v>
      </c>
      <c r="L64" s="54">
        <f t="shared" si="32"/>
        <v>345.84548534393872</v>
      </c>
      <c r="M64" s="147"/>
      <c r="N64" s="143">
        <v>1097.21</v>
      </c>
      <c r="O64" s="54">
        <f t="shared" si="33"/>
        <v>80.807924583885693</v>
      </c>
      <c r="P64" s="147"/>
      <c r="Q64" s="143">
        <v>3598.68</v>
      </c>
      <c r="R64" s="54">
        <f t="shared" si="34"/>
        <v>265.03756076005305</v>
      </c>
      <c r="S64" s="147"/>
      <c r="T64" s="144">
        <v>6.8145569216467222E-2</v>
      </c>
      <c r="U64" s="144">
        <v>0</v>
      </c>
      <c r="V64" s="144">
        <v>4.3492130038916887E-2</v>
      </c>
      <c r="W64" s="144">
        <v>0.67961465899873308</v>
      </c>
      <c r="X64" s="144">
        <v>0.20874764174588273</v>
      </c>
      <c r="Y64" s="144">
        <v>0</v>
      </c>
      <c r="Z64" s="148">
        <f t="shared" si="35"/>
        <v>0.23365325848774141</v>
      </c>
      <c r="AA64" s="144">
        <v>0</v>
      </c>
      <c r="AB64" s="144">
        <v>6.6441028377071595E-3</v>
      </c>
      <c r="AC64" s="144">
        <v>0.99335589716229289</v>
      </c>
      <c r="AD64" s="146">
        <f t="shared" si="36"/>
        <v>0.76634674151225846</v>
      </c>
      <c r="AE64" s="49"/>
    </row>
    <row r="65" spans="1:31" s="29" customFormat="1" ht="20.100000000000001" customHeight="1" x14ac:dyDescent="0.25">
      <c r="A65" s="21"/>
      <c r="B65" s="152">
        <v>321</v>
      </c>
      <c r="C65" s="151">
        <v>7</v>
      </c>
      <c r="D65" s="154" t="s">
        <v>66</v>
      </c>
      <c r="E65" s="47">
        <v>5000</v>
      </c>
      <c r="F65" s="47">
        <v>1295</v>
      </c>
      <c r="G65" s="47">
        <v>3</v>
      </c>
      <c r="H65" s="47">
        <v>12640</v>
      </c>
      <c r="I65" s="47">
        <v>12641</v>
      </c>
      <c r="J65" s="147"/>
      <c r="K65" s="143">
        <v>3434.4</v>
      </c>
      <c r="L65" s="54">
        <f t="shared" si="32"/>
        <v>271.6873665058144</v>
      </c>
      <c r="M65" s="147"/>
      <c r="N65" s="143">
        <v>791.96</v>
      </c>
      <c r="O65" s="54">
        <f t="shared" si="33"/>
        <v>62.650106795348471</v>
      </c>
      <c r="P65" s="147"/>
      <c r="Q65" s="143">
        <v>2642.44</v>
      </c>
      <c r="R65" s="54">
        <f t="shared" si="34"/>
        <v>209.03725971046595</v>
      </c>
      <c r="S65" s="147"/>
      <c r="T65" s="144">
        <v>8.794636092731957E-2</v>
      </c>
      <c r="U65" s="144">
        <v>0</v>
      </c>
      <c r="V65" s="144">
        <v>3.7880701045507347E-5</v>
      </c>
      <c r="W65" s="144">
        <v>0.88207737764533567</v>
      </c>
      <c r="X65" s="144">
        <v>3.2198595888681242E-3</v>
      </c>
      <c r="Y65" s="144">
        <v>2.6718521137431183E-2</v>
      </c>
      <c r="Z65" s="148">
        <f t="shared" si="35"/>
        <v>0.2305963195900303</v>
      </c>
      <c r="AA65" s="144">
        <v>0</v>
      </c>
      <c r="AB65" s="144">
        <v>0</v>
      </c>
      <c r="AC65" s="144">
        <v>1</v>
      </c>
      <c r="AD65" s="146">
        <f t="shared" si="36"/>
        <v>0.76940368040996976</v>
      </c>
      <c r="AE65" s="49"/>
    </row>
    <row r="66" spans="1:31" s="29" customFormat="1" ht="20.100000000000001" customHeight="1" x14ac:dyDescent="0.25">
      <c r="A66" s="21"/>
      <c r="B66" s="152">
        <v>389</v>
      </c>
      <c r="C66" s="151">
        <v>7</v>
      </c>
      <c r="D66" s="154" t="s">
        <v>50</v>
      </c>
      <c r="E66" s="47">
        <v>7617</v>
      </c>
      <c r="F66" s="47">
        <v>0</v>
      </c>
      <c r="G66" s="47">
        <v>0</v>
      </c>
      <c r="H66" s="47">
        <v>15892</v>
      </c>
      <c r="I66" s="47">
        <v>15892</v>
      </c>
      <c r="J66" s="147"/>
      <c r="K66" s="143">
        <v>3428.46</v>
      </c>
      <c r="L66" s="54">
        <f t="shared" si="32"/>
        <v>215.73496098665996</v>
      </c>
      <c r="M66" s="147"/>
      <c r="N66" s="143">
        <v>679.72</v>
      </c>
      <c r="O66" s="54">
        <f t="shared" si="33"/>
        <v>42.771205638056884</v>
      </c>
      <c r="P66" s="147"/>
      <c r="Q66" s="143">
        <v>2748.74</v>
      </c>
      <c r="R66" s="54">
        <f t="shared" si="34"/>
        <v>172.96375534860306</v>
      </c>
      <c r="S66" s="147"/>
      <c r="T66" s="144">
        <v>0.12881774848467015</v>
      </c>
      <c r="U66" s="144">
        <v>0</v>
      </c>
      <c r="V66" s="144">
        <v>0.14233802153828046</v>
      </c>
      <c r="W66" s="144">
        <v>0.27749661625375155</v>
      </c>
      <c r="X66" s="144">
        <v>0.41721591243453182</v>
      </c>
      <c r="Y66" s="144">
        <v>3.4131701288765963E-2</v>
      </c>
      <c r="Z66" s="148">
        <f t="shared" si="35"/>
        <v>0.19825811005524346</v>
      </c>
      <c r="AA66" s="144">
        <v>0</v>
      </c>
      <c r="AB66" s="144">
        <v>1.0441147580345905E-3</v>
      </c>
      <c r="AC66" s="144">
        <v>0.99895588524196544</v>
      </c>
      <c r="AD66" s="146">
        <f t="shared" si="36"/>
        <v>0.80174188994475648</v>
      </c>
      <c r="AE66" s="49"/>
    </row>
    <row r="67" spans="1:31" s="29" customFormat="1" ht="20.100000000000001" customHeight="1" x14ac:dyDescent="0.25">
      <c r="A67" s="21"/>
      <c r="B67" s="152">
        <v>531</v>
      </c>
      <c r="C67" s="151">
        <v>7</v>
      </c>
      <c r="D67" s="154" t="s">
        <v>35</v>
      </c>
      <c r="E67" s="47">
        <v>15543</v>
      </c>
      <c r="F67" s="47">
        <v>550</v>
      </c>
      <c r="G67" s="47">
        <v>0</v>
      </c>
      <c r="H67" s="47">
        <v>33710</v>
      </c>
      <c r="I67" s="47">
        <v>33710</v>
      </c>
      <c r="J67" s="147"/>
      <c r="K67" s="143">
        <v>16506.078896457766</v>
      </c>
      <c r="L67" s="54">
        <f t="shared" si="32"/>
        <v>489.64932947071389</v>
      </c>
      <c r="M67" s="147"/>
      <c r="N67" s="143">
        <v>5406.7791171662129</v>
      </c>
      <c r="O67" s="54">
        <f t="shared" si="33"/>
        <v>160.39095571540233</v>
      </c>
      <c r="P67" s="147">
        <v>6</v>
      </c>
      <c r="Q67" s="143">
        <v>11099.299779291554</v>
      </c>
      <c r="R67" s="54">
        <f t="shared" si="34"/>
        <v>329.2583737553116</v>
      </c>
      <c r="S67" s="147"/>
      <c r="T67" s="144">
        <v>3.4353169599676485E-2</v>
      </c>
      <c r="U67" s="144">
        <v>0</v>
      </c>
      <c r="V67" s="144">
        <v>4.3624863322255264E-2</v>
      </c>
      <c r="W67" s="144">
        <v>0.68264470162056146</v>
      </c>
      <c r="X67" s="144">
        <v>0.23409685740285627</v>
      </c>
      <c r="Y67" s="144">
        <v>5.2804080546503913E-3</v>
      </c>
      <c r="Z67" s="148">
        <f t="shared" si="35"/>
        <v>0.32756290279979927</v>
      </c>
      <c r="AA67" s="144">
        <v>0</v>
      </c>
      <c r="AB67" s="144">
        <v>7.7662556840591942E-4</v>
      </c>
      <c r="AC67" s="144">
        <v>0.99922337443159404</v>
      </c>
      <c r="AD67" s="146">
        <f t="shared" si="36"/>
        <v>0.67243709720020084</v>
      </c>
      <c r="AE67" s="49"/>
    </row>
    <row r="68" spans="1:31" s="29" customFormat="1" ht="20.100000000000001" customHeight="1" x14ac:dyDescent="0.25">
      <c r="A68" s="21"/>
      <c r="B68" s="152">
        <v>604</v>
      </c>
      <c r="C68" s="151">
        <v>7</v>
      </c>
      <c r="D68" s="154" t="s">
        <v>85</v>
      </c>
      <c r="E68" s="47">
        <v>5392</v>
      </c>
      <c r="F68" s="47">
        <v>501</v>
      </c>
      <c r="G68" s="47">
        <v>524</v>
      </c>
      <c r="H68" s="47">
        <v>13340</v>
      </c>
      <c r="I68" s="47">
        <v>13558</v>
      </c>
      <c r="J68" s="147"/>
      <c r="K68" s="143">
        <v>4721.75</v>
      </c>
      <c r="L68" s="54">
        <f t="shared" si="32"/>
        <v>348.26301814426904</v>
      </c>
      <c r="M68" s="147"/>
      <c r="N68" s="143">
        <v>2350.44</v>
      </c>
      <c r="O68" s="54">
        <f t="shared" si="33"/>
        <v>173.3618527806461</v>
      </c>
      <c r="P68" s="147"/>
      <c r="Q68" s="143">
        <v>2371.31</v>
      </c>
      <c r="R68" s="54">
        <f t="shared" si="34"/>
        <v>174.90116536362297</v>
      </c>
      <c r="S68" s="147"/>
      <c r="T68" s="144">
        <v>3.1270740797467708E-2</v>
      </c>
      <c r="U68" s="144">
        <v>0</v>
      </c>
      <c r="V68" s="144">
        <v>0.24977025578189618</v>
      </c>
      <c r="W68" s="144">
        <v>0.35132145470635284</v>
      </c>
      <c r="X68" s="144">
        <v>0.36763754871428328</v>
      </c>
      <c r="Y68" s="144">
        <v>0</v>
      </c>
      <c r="Z68" s="148">
        <f t="shared" si="35"/>
        <v>0.4977900142955472</v>
      </c>
      <c r="AA68" s="144">
        <v>0</v>
      </c>
      <c r="AB68" s="144">
        <v>7.8943706221455655E-3</v>
      </c>
      <c r="AC68" s="144">
        <v>0.99210562937785451</v>
      </c>
      <c r="AD68" s="146">
        <f t="shared" si="36"/>
        <v>0.50220998570445274</v>
      </c>
      <c r="AE68" s="49"/>
    </row>
    <row r="69" spans="1:31" s="29" customFormat="1" ht="20.100000000000001" customHeight="1" x14ac:dyDescent="0.25">
      <c r="A69" s="21"/>
      <c r="B69" s="152">
        <v>711</v>
      </c>
      <c r="C69" s="151">
        <v>7</v>
      </c>
      <c r="D69" s="154" t="s">
        <v>31</v>
      </c>
      <c r="E69" s="47">
        <v>1574</v>
      </c>
      <c r="F69" s="47">
        <v>370</v>
      </c>
      <c r="G69" s="47">
        <v>194</v>
      </c>
      <c r="H69" s="47">
        <v>3881</v>
      </c>
      <c r="I69" s="47">
        <v>3962</v>
      </c>
      <c r="J69" s="147"/>
      <c r="K69" s="143">
        <v>1564.2</v>
      </c>
      <c r="L69" s="54">
        <f t="shared" si="32"/>
        <v>394.80060575466933</v>
      </c>
      <c r="M69" s="147"/>
      <c r="N69" s="143">
        <v>608.49</v>
      </c>
      <c r="O69" s="54">
        <f t="shared" si="33"/>
        <v>153.58152448258454</v>
      </c>
      <c r="P69" s="147"/>
      <c r="Q69" s="143">
        <v>955.70999999999992</v>
      </c>
      <c r="R69" s="54">
        <f t="shared" si="34"/>
        <v>241.21908127208476</v>
      </c>
      <c r="S69" s="147"/>
      <c r="T69" s="144">
        <v>3.5136156715804695E-2</v>
      </c>
      <c r="U69" s="144">
        <v>0</v>
      </c>
      <c r="V69" s="144">
        <v>0</v>
      </c>
      <c r="W69" s="144">
        <v>0.94368025768706143</v>
      </c>
      <c r="X69" s="144">
        <v>0</v>
      </c>
      <c r="Y69" s="144">
        <v>2.1183585597133889E-2</v>
      </c>
      <c r="Z69" s="148">
        <f t="shared" si="35"/>
        <v>0.38901035673187573</v>
      </c>
      <c r="AA69" s="144">
        <v>0</v>
      </c>
      <c r="AB69" s="144">
        <v>9.6263510897657255E-4</v>
      </c>
      <c r="AC69" s="144">
        <v>0.99903736489102346</v>
      </c>
      <c r="AD69" s="146">
        <f t="shared" si="36"/>
        <v>0.61098964326812422</v>
      </c>
      <c r="AE69" s="49"/>
    </row>
    <row r="70" spans="1:31" s="29" customFormat="1" ht="20.100000000000001" customHeight="1" x14ac:dyDescent="0.25">
      <c r="A70" s="21"/>
      <c r="B70" s="152">
        <v>736</v>
      </c>
      <c r="C70" s="151">
        <v>7</v>
      </c>
      <c r="D70" s="154" t="s">
        <v>57</v>
      </c>
      <c r="E70" s="47">
        <v>1483</v>
      </c>
      <c r="F70" s="47">
        <v>23</v>
      </c>
      <c r="G70" s="47">
        <v>0</v>
      </c>
      <c r="H70" s="47">
        <v>2885</v>
      </c>
      <c r="I70" s="47">
        <v>2885</v>
      </c>
      <c r="J70" s="147"/>
      <c r="K70" s="143">
        <v>1224.9000000000001</v>
      </c>
      <c r="L70" s="54">
        <f t="shared" si="32"/>
        <v>424.57538994800694</v>
      </c>
      <c r="M70" s="147"/>
      <c r="N70" s="143">
        <v>384.56</v>
      </c>
      <c r="O70" s="54">
        <f t="shared" si="33"/>
        <v>133.29636048526862</v>
      </c>
      <c r="P70" s="147"/>
      <c r="Q70" s="143">
        <v>840.34</v>
      </c>
      <c r="R70" s="54">
        <f t="shared" si="34"/>
        <v>291.27902946273832</v>
      </c>
      <c r="S70" s="147"/>
      <c r="T70" s="144">
        <v>4.13459538173497E-2</v>
      </c>
      <c r="U70" s="144">
        <v>0</v>
      </c>
      <c r="V70" s="144">
        <v>2.2597254004576659E-2</v>
      </c>
      <c r="W70" s="144">
        <v>0.69843457457873925</v>
      </c>
      <c r="X70" s="144">
        <v>0.20217911379238609</v>
      </c>
      <c r="Y70" s="144">
        <v>3.5443103806948199E-2</v>
      </c>
      <c r="Z70" s="148">
        <f t="shared" si="35"/>
        <v>0.31395215935994775</v>
      </c>
      <c r="AA70" s="144">
        <v>0</v>
      </c>
      <c r="AB70" s="144">
        <v>0</v>
      </c>
      <c r="AC70" s="144">
        <v>1</v>
      </c>
      <c r="AD70" s="146">
        <f t="shared" si="36"/>
        <v>0.6860478406400522</v>
      </c>
      <c r="AE70" s="49"/>
    </row>
    <row r="71" spans="1:31" s="29" customFormat="1" ht="20.100000000000001" customHeight="1" x14ac:dyDescent="0.25">
      <c r="A71" s="21"/>
      <c r="B71" s="152">
        <v>958</v>
      </c>
      <c r="C71" s="151">
        <v>7</v>
      </c>
      <c r="D71" s="154" t="s">
        <v>43</v>
      </c>
      <c r="E71" s="47">
        <v>1957</v>
      </c>
      <c r="F71" s="47">
        <v>215</v>
      </c>
      <c r="G71" s="47">
        <v>8</v>
      </c>
      <c r="H71" s="47">
        <v>4109</v>
      </c>
      <c r="I71" s="47">
        <v>4112</v>
      </c>
      <c r="J71" s="147"/>
      <c r="K71" s="143">
        <v>1923.15</v>
      </c>
      <c r="L71" s="54">
        <f t="shared" si="32"/>
        <v>467.6921206225681</v>
      </c>
      <c r="M71" s="147"/>
      <c r="N71" s="143">
        <v>980.54</v>
      </c>
      <c r="O71" s="54">
        <f t="shared" si="33"/>
        <v>238.45817120622567</v>
      </c>
      <c r="P71" s="147"/>
      <c r="Q71" s="143">
        <v>942.61</v>
      </c>
      <c r="R71" s="54">
        <f t="shared" si="34"/>
        <v>229.23394941634243</v>
      </c>
      <c r="S71" s="147"/>
      <c r="T71" s="144">
        <v>2.3089318130825872E-2</v>
      </c>
      <c r="U71" s="144">
        <v>0</v>
      </c>
      <c r="V71" s="144">
        <v>3.9498643604544435E-2</v>
      </c>
      <c r="W71" s="144">
        <v>0.61681318457176659</v>
      </c>
      <c r="X71" s="144">
        <v>0.32059885369286312</v>
      </c>
      <c r="Y71" s="144">
        <v>0</v>
      </c>
      <c r="Z71" s="148">
        <f t="shared" si="35"/>
        <v>0.50986142526583988</v>
      </c>
      <c r="AA71" s="144">
        <v>0</v>
      </c>
      <c r="AB71" s="144">
        <v>1.2889742311242189E-2</v>
      </c>
      <c r="AC71" s="144">
        <v>0.98711025768875782</v>
      </c>
      <c r="AD71" s="146">
        <f t="shared" si="36"/>
        <v>0.49013857473416006</v>
      </c>
      <c r="AE71" s="49"/>
    </row>
    <row r="72" spans="1:31" s="29" customFormat="1" ht="20.100000000000001" customHeight="1" x14ac:dyDescent="0.25">
      <c r="A72" s="21"/>
      <c r="B72" s="152">
        <v>981</v>
      </c>
      <c r="C72" s="151">
        <v>7</v>
      </c>
      <c r="D72" s="154" t="s">
        <v>40</v>
      </c>
      <c r="E72" s="47">
        <v>436</v>
      </c>
      <c r="F72" s="47">
        <v>2</v>
      </c>
      <c r="G72" s="47">
        <v>0</v>
      </c>
      <c r="H72" s="47">
        <v>750</v>
      </c>
      <c r="I72" s="47">
        <v>750</v>
      </c>
      <c r="J72" s="147"/>
      <c r="K72" s="143">
        <v>601.60999930437538</v>
      </c>
      <c r="L72" s="54">
        <f t="shared" si="32"/>
        <v>802.14666573916713</v>
      </c>
      <c r="M72" s="147"/>
      <c r="N72" s="143">
        <v>260.75199944350032</v>
      </c>
      <c r="O72" s="54">
        <f t="shared" si="33"/>
        <v>347.66933259133378</v>
      </c>
      <c r="P72" s="147">
        <v>6</v>
      </c>
      <c r="Q72" s="143">
        <v>340.85799986087505</v>
      </c>
      <c r="R72" s="54">
        <f t="shared" si="34"/>
        <v>454.47733314783346</v>
      </c>
      <c r="S72" s="147"/>
      <c r="T72" s="144">
        <v>1.5838804721782725E-2</v>
      </c>
      <c r="U72" s="144">
        <v>0</v>
      </c>
      <c r="V72" s="144">
        <v>1.3806222033515211E-2</v>
      </c>
      <c r="W72" s="144">
        <v>0.8905089891508724</v>
      </c>
      <c r="X72" s="144">
        <v>7.9845984093829633E-2</v>
      </c>
      <c r="Y72" s="144">
        <v>0</v>
      </c>
      <c r="Z72" s="148">
        <f t="shared" si="35"/>
        <v>0.43342364612456658</v>
      </c>
      <c r="AA72" s="144">
        <v>0</v>
      </c>
      <c r="AB72" s="144">
        <v>0</v>
      </c>
      <c r="AC72" s="144">
        <v>1</v>
      </c>
      <c r="AD72" s="146">
        <f t="shared" si="36"/>
        <v>0.56657635387543348</v>
      </c>
      <c r="AE72" s="49"/>
    </row>
    <row r="73" spans="1:31" s="29" customFormat="1" ht="20.100000000000001" customHeight="1" x14ac:dyDescent="0.25">
      <c r="A73" s="21"/>
      <c r="B73" s="152">
        <v>983</v>
      </c>
      <c r="C73" s="151">
        <v>7</v>
      </c>
      <c r="D73" s="154" t="s">
        <v>42</v>
      </c>
      <c r="E73" s="47">
        <v>620</v>
      </c>
      <c r="F73" s="47">
        <v>0</v>
      </c>
      <c r="G73" s="47">
        <v>200</v>
      </c>
      <c r="H73" s="47">
        <v>1609</v>
      </c>
      <c r="I73" s="47">
        <v>1692</v>
      </c>
      <c r="J73" s="147"/>
      <c r="K73" s="143">
        <v>532.53</v>
      </c>
      <c r="L73" s="54">
        <f t="shared" si="32"/>
        <v>314.7340425531915</v>
      </c>
      <c r="M73" s="147"/>
      <c r="N73" s="143">
        <v>124.82</v>
      </c>
      <c r="O73" s="54">
        <f t="shared" si="33"/>
        <v>73.770685579196211</v>
      </c>
      <c r="P73" s="147"/>
      <c r="Q73" s="143">
        <v>407.71</v>
      </c>
      <c r="R73" s="54">
        <f t="shared" si="34"/>
        <v>240.96335697399527</v>
      </c>
      <c r="S73" s="147">
        <v>3</v>
      </c>
      <c r="T73" s="144">
        <v>7.1062329754846984E-2</v>
      </c>
      <c r="U73" s="144">
        <v>0</v>
      </c>
      <c r="V73" s="144">
        <v>0</v>
      </c>
      <c r="W73" s="144">
        <v>0.92893767024515306</v>
      </c>
      <c r="X73" s="144">
        <v>0</v>
      </c>
      <c r="Y73" s="144">
        <v>0</v>
      </c>
      <c r="Z73" s="148">
        <f t="shared" si="35"/>
        <v>0.23439055076709292</v>
      </c>
      <c r="AA73" s="144">
        <v>0</v>
      </c>
      <c r="AB73" s="144">
        <v>0</v>
      </c>
      <c r="AC73" s="144">
        <v>1</v>
      </c>
      <c r="AD73" s="146">
        <f t="shared" si="36"/>
        <v>0.76560944923290708</v>
      </c>
      <c r="AE73" s="49"/>
    </row>
    <row r="74" spans="1:31" s="83" customFormat="1" x14ac:dyDescent="0.25">
      <c r="A74" s="4"/>
      <c r="B74" s="50"/>
      <c r="C74" s="51"/>
      <c r="D74" s="84" t="s">
        <v>102</v>
      </c>
      <c r="E74" s="85">
        <f>SUM(E62:E73)</f>
        <v>74658</v>
      </c>
      <c r="F74" s="85">
        <f>SUM(F62:F73)</f>
        <v>5028</v>
      </c>
      <c r="G74" s="85">
        <f>SUM(G62:G73)</f>
        <v>4787</v>
      </c>
      <c r="H74" s="85">
        <f>SUM(H62:H73)</f>
        <v>160304</v>
      </c>
      <c r="I74" s="85">
        <f>SUM(I62:I73)</f>
        <v>162298</v>
      </c>
      <c r="J74" s="85"/>
      <c r="K74" s="124">
        <f>SUM(K62:K73)</f>
        <v>64312.986929048995</v>
      </c>
      <c r="L74" s="125">
        <f t="shared" ref="L74" si="37">K74*1000/I74</f>
        <v>396.26481490251876</v>
      </c>
      <c r="M74" s="126"/>
      <c r="N74" s="88">
        <f>SUM(N62:N73)</f>
        <v>23344.015944903542</v>
      </c>
      <c r="O74" s="89">
        <f t="shared" ref="O74" si="38">N74*1000/I74</f>
        <v>143.83427981184946</v>
      </c>
      <c r="P74" s="97"/>
      <c r="Q74" s="88">
        <f>SUM(Q62:Q73)</f>
        <v>40968.970984145453</v>
      </c>
      <c r="R74" s="86">
        <f t="shared" ref="R74" si="39">Q74*1000/I74</f>
        <v>252.43053509066937</v>
      </c>
      <c r="S74" s="98"/>
      <c r="T74" s="93"/>
      <c r="U74" s="93"/>
      <c r="V74" s="93"/>
      <c r="W74" s="185" t="s">
        <v>103</v>
      </c>
      <c r="X74" s="186"/>
      <c r="Y74" s="187"/>
      <c r="Z74" s="55">
        <f t="shared" ref="Z74" si="40">N74/K74</f>
        <v>0.36297514793795838</v>
      </c>
      <c r="AA74" s="93"/>
      <c r="AB74" s="93"/>
      <c r="AC74" s="93"/>
      <c r="AD74" s="94">
        <f t="shared" ref="AD74" si="41">Q74/K74</f>
        <v>0.63702485206204162</v>
      </c>
      <c r="AE74" s="127"/>
    </row>
    <row r="75" spans="1:31" s="83" customFormat="1" x14ac:dyDescent="0.25">
      <c r="A75" s="4"/>
      <c r="B75" s="50"/>
      <c r="C75" s="51"/>
      <c r="D75" s="52"/>
      <c r="E75" s="53"/>
      <c r="F75" s="53"/>
      <c r="G75" s="53"/>
      <c r="H75" s="53"/>
      <c r="I75" s="53"/>
      <c r="J75" s="87"/>
      <c r="K75" s="95"/>
      <c r="L75" s="96"/>
      <c r="M75" s="111"/>
      <c r="N75" s="95"/>
      <c r="O75" s="54"/>
      <c r="P75" s="97"/>
      <c r="Q75" s="95"/>
      <c r="R75" s="96"/>
      <c r="S75" s="98"/>
      <c r="T75" s="93"/>
      <c r="U75" s="93"/>
      <c r="V75" s="93"/>
      <c r="W75" s="93"/>
      <c r="X75" s="93"/>
      <c r="Y75" s="93"/>
      <c r="Z75" s="55"/>
      <c r="AA75" s="93"/>
      <c r="AB75" s="93"/>
      <c r="AC75" s="93"/>
      <c r="AD75" s="94"/>
      <c r="AE75" s="127"/>
    </row>
    <row r="76" spans="1:31" s="83" customFormat="1" ht="18" thickBot="1" x14ac:dyDescent="0.3">
      <c r="A76" s="4"/>
      <c r="B76" s="50"/>
      <c r="C76" s="51"/>
      <c r="D76" s="99"/>
      <c r="E76" s="100"/>
      <c r="F76" s="100"/>
      <c r="G76" s="100"/>
      <c r="H76" s="100"/>
      <c r="I76" s="100"/>
      <c r="J76" s="101"/>
      <c r="K76" s="102"/>
      <c r="L76" s="103"/>
      <c r="M76" s="113"/>
      <c r="N76" s="102"/>
      <c r="O76" s="104"/>
      <c r="P76" s="105"/>
      <c r="Q76" s="102"/>
      <c r="R76" s="103"/>
      <c r="S76" s="106"/>
      <c r="T76" s="107"/>
      <c r="U76" s="107"/>
      <c r="V76" s="107"/>
      <c r="W76" s="107"/>
      <c r="X76" s="107"/>
      <c r="Y76" s="107"/>
      <c r="Z76" s="108"/>
      <c r="AA76" s="107"/>
      <c r="AB76" s="107"/>
      <c r="AC76" s="107"/>
      <c r="AD76" s="109"/>
      <c r="AE76" s="127"/>
    </row>
    <row r="77" spans="1:31" s="83" customFormat="1" ht="15.75" thickBot="1" x14ac:dyDescent="0.3">
      <c r="A77" s="4"/>
      <c r="B77" s="50"/>
      <c r="C77" s="110"/>
      <c r="D77" s="188" t="s">
        <v>110</v>
      </c>
      <c r="E77" s="200"/>
      <c r="F77" s="200"/>
      <c r="G77" s="200"/>
      <c r="H77" s="200"/>
      <c r="I77" s="200"/>
      <c r="J77" s="200"/>
      <c r="K77" s="200"/>
      <c r="L77" s="200"/>
      <c r="M77" s="200"/>
      <c r="N77" s="200"/>
      <c r="O77" s="200"/>
      <c r="P77" s="200"/>
      <c r="Q77" s="200"/>
      <c r="R77" s="200"/>
      <c r="S77" s="200"/>
      <c r="T77" s="200"/>
      <c r="U77" s="200"/>
      <c r="V77" s="200"/>
      <c r="W77" s="200"/>
      <c r="X77" s="200"/>
      <c r="Y77" s="200"/>
      <c r="Z77" s="200"/>
      <c r="AA77" s="200"/>
      <c r="AB77" s="200"/>
      <c r="AC77" s="200"/>
      <c r="AD77" s="201"/>
      <c r="AE77" s="127"/>
    </row>
    <row r="78" spans="1:31" s="29" customFormat="1" ht="20.100000000000001" customHeight="1" x14ac:dyDescent="0.25">
      <c r="A78" s="21"/>
      <c r="B78" s="152">
        <v>232</v>
      </c>
      <c r="C78" s="151">
        <v>8</v>
      </c>
      <c r="D78" s="154" t="s">
        <v>86</v>
      </c>
      <c r="E78" s="47">
        <v>1958</v>
      </c>
      <c r="F78" s="47">
        <v>0</v>
      </c>
      <c r="G78" s="47">
        <v>1505</v>
      </c>
      <c r="H78" s="47">
        <v>877</v>
      </c>
      <c r="I78" s="47">
        <v>1504</v>
      </c>
      <c r="J78" s="147"/>
      <c r="K78" s="143">
        <v>787.43</v>
      </c>
      <c r="L78" s="54">
        <f t="shared" ref="L78:L84" si="42">K78*1000/I78</f>
        <v>523.55718085106378</v>
      </c>
      <c r="M78" s="147"/>
      <c r="N78" s="143">
        <v>111.47</v>
      </c>
      <c r="O78" s="54">
        <f t="shared" ref="O78:O84" si="43">N78*1000/I78</f>
        <v>74.115691489361708</v>
      </c>
      <c r="P78" s="147"/>
      <c r="Q78" s="143">
        <v>675.96</v>
      </c>
      <c r="R78" s="54">
        <f t="shared" ref="R78:R84" si="44">Q78*1000/I78</f>
        <v>449.44148936170211</v>
      </c>
      <c r="S78" s="147">
        <v>3</v>
      </c>
      <c r="T78" s="144">
        <v>4.333004395801561E-2</v>
      </c>
      <c r="U78" s="144">
        <v>0</v>
      </c>
      <c r="V78" s="144">
        <v>0</v>
      </c>
      <c r="W78" s="144">
        <v>0.95666995604198446</v>
      </c>
      <c r="X78" s="144">
        <v>0</v>
      </c>
      <c r="Y78" s="144">
        <v>0</v>
      </c>
      <c r="Z78" s="148">
        <f t="shared" ref="Z78:Z84" si="45">N78/K78</f>
        <v>0.14156178961939475</v>
      </c>
      <c r="AA78" s="144">
        <v>0</v>
      </c>
      <c r="AB78" s="144">
        <v>0</v>
      </c>
      <c r="AC78" s="144">
        <v>1</v>
      </c>
      <c r="AD78" s="146">
        <f t="shared" ref="AD78:AD84" si="46">Q78/K78</f>
        <v>0.85843821038060542</v>
      </c>
      <c r="AE78" s="49"/>
    </row>
    <row r="79" spans="1:31" s="29" customFormat="1" ht="20.100000000000001" customHeight="1" x14ac:dyDescent="0.25">
      <c r="A79" s="21"/>
      <c r="B79" s="152">
        <v>616</v>
      </c>
      <c r="C79" s="151">
        <v>8</v>
      </c>
      <c r="D79" s="154" t="s">
        <v>73</v>
      </c>
      <c r="E79" s="47">
        <v>1675</v>
      </c>
      <c r="F79" s="47">
        <v>35</v>
      </c>
      <c r="G79" s="47">
        <v>566</v>
      </c>
      <c r="H79" s="47">
        <v>2650</v>
      </c>
      <c r="I79" s="47">
        <v>2886</v>
      </c>
      <c r="J79" s="147"/>
      <c r="K79" s="143">
        <v>991.64</v>
      </c>
      <c r="L79" s="54">
        <f t="shared" si="42"/>
        <v>343.60360360360363</v>
      </c>
      <c r="M79" s="147"/>
      <c r="N79" s="143">
        <v>283.64</v>
      </c>
      <c r="O79" s="54">
        <f t="shared" si="43"/>
        <v>98.28135828135828</v>
      </c>
      <c r="P79" s="147">
        <v>6</v>
      </c>
      <c r="Q79" s="143">
        <v>708</v>
      </c>
      <c r="R79" s="54">
        <f t="shared" si="44"/>
        <v>245.32224532224532</v>
      </c>
      <c r="S79" s="147"/>
      <c r="T79" s="144">
        <v>5.1473699055140321E-2</v>
      </c>
      <c r="U79" s="144">
        <v>0</v>
      </c>
      <c r="V79" s="144">
        <v>0</v>
      </c>
      <c r="W79" s="144">
        <v>0.93720913834438024</v>
      </c>
      <c r="X79" s="144">
        <v>0</v>
      </c>
      <c r="Y79" s="144">
        <v>1.1317162600479481E-2</v>
      </c>
      <c r="Z79" s="148">
        <f t="shared" si="45"/>
        <v>0.28603122100762374</v>
      </c>
      <c r="AA79" s="144">
        <v>0</v>
      </c>
      <c r="AB79" s="144">
        <v>3.4322033898305086E-3</v>
      </c>
      <c r="AC79" s="144">
        <v>0.99656779661016959</v>
      </c>
      <c r="AD79" s="146">
        <f t="shared" si="46"/>
        <v>0.71396877899237632</v>
      </c>
      <c r="AE79" s="49"/>
    </row>
    <row r="80" spans="1:31" ht="20.100000000000001" customHeight="1" x14ac:dyDescent="0.25">
      <c r="B80" s="152">
        <v>639</v>
      </c>
      <c r="C80" s="151">
        <v>8</v>
      </c>
      <c r="D80" s="154" t="s">
        <v>61</v>
      </c>
      <c r="E80" s="47">
        <v>82</v>
      </c>
      <c r="F80" s="47">
        <v>0</v>
      </c>
      <c r="G80" s="47">
        <v>400</v>
      </c>
      <c r="H80" s="47">
        <v>235</v>
      </c>
      <c r="I80" s="47">
        <v>402</v>
      </c>
      <c r="J80" s="147"/>
      <c r="K80" s="143">
        <v>182.76</v>
      </c>
      <c r="L80" s="54">
        <f t="shared" si="42"/>
        <v>454.62686567164178</v>
      </c>
      <c r="M80" s="147"/>
      <c r="N80" s="143">
        <v>10.23</v>
      </c>
      <c r="O80" s="54">
        <f t="shared" si="43"/>
        <v>25.447761194029852</v>
      </c>
      <c r="P80" s="147"/>
      <c r="Q80" s="143">
        <v>172.53</v>
      </c>
      <c r="R80" s="54">
        <f t="shared" si="44"/>
        <v>429.17910447761193</v>
      </c>
      <c r="S80" s="147">
        <v>3</v>
      </c>
      <c r="T80" s="144">
        <v>0.12609970674486803</v>
      </c>
      <c r="U80" s="144">
        <v>0</v>
      </c>
      <c r="V80" s="144">
        <v>0</v>
      </c>
      <c r="W80" s="144">
        <v>0.87390029325513185</v>
      </c>
      <c r="X80" s="144">
        <v>0</v>
      </c>
      <c r="Y80" s="144">
        <v>0</v>
      </c>
      <c r="Z80" s="148">
        <f t="shared" si="45"/>
        <v>5.5975049244911361E-2</v>
      </c>
      <c r="AA80" s="144">
        <v>0</v>
      </c>
      <c r="AB80" s="144">
        <v>0</v>
      </c>
      <c r="AC80" s="144">
        <v>1</v>
      </c>
      <c r="AD80" s="146">
        <f t="shared" si="46"/>
        <v>0.94402495075508874</v>
      </c>
      <c r="AE80" s="49"/>
    </row>
    <row r="81" spans="1:31" s="29" customFormat="1" ht="20.100000000000001" customHeight="1" x14ac:dyDescent="0.25">
      <c r="A81" s="21"/>
      <c r="B81" s="152">
        <v>714</v>
      </c>
      <c r="C81" s="151">
        <v>8</v>
      </c>
      <c r="D81" s="154" t="s">
        <v>33</v>
      </c>
      <c r="E81" s="47">
        <v>775</v>
      </c>
      <c r="F81" s="47">
        <v>0</v>
      </c>
      <c r="G81" s="47">
        <v>398</v>
      </c>
      <c r="H81" s="47">
        <v>753</v>
      </c>
      <c r="I81" s="47">
        <v>919</v>
      </c>
      <c r="J81" s="147"/>
      <c r="K81" s="143">
        <v>401.95</v>
      </c>
      <c r="L81" s="54">
        <f t="shared" si="42"/>
        <v>437.37758433079432</v>
      </c>
      <c r="M81" s="147"/>
      <c r="N81" s="143">
        <v>9.5</v>
      </c>
      <c r="O81" s="54">
        <f t="shared" si="43"/>
        <v>10.337323177366702</v>
      </c>
      <c r="P81" s="147"/>
      <c r="Q81" s="143">
        <v>392.45</v>
      </c>
      <c r="R81" s="54">
        <f t="shared" si="44"/>
        <v>427.04026115342765</v>
      </c>
      <c r="S81" s="147">
        <v>3</v>
      </c>
      <c r="T81" s="144">
        <v>0.43684210526315792</v>
      </c>
      <c r="U81" s="144">
        <v>0</v>
      </c>
      <c r="V81" s="144">
        <v>0</v>
      </c>
      <c r="W81" s="144">
        <v>0.56315789473684208</v>
      </c>
      <c r="X81" s="144">
        <v>0</v>
      </c>
      <c r="Y81" s="144">
        <v>0</v>
      </c>
      <c r="Z81" s="148">
        <f t="shared" si="45"/>
        <v>2.3634780445329021E-2</v>
      </c>
      <c r="AA81" s="144">
        <v>0</v>
      </c>
      <c r="AB81" s="144">
        <v>0</v>
      </c>
      <c r="AC81" s="144">
        <v>1</v>
      </c>
      <c r="AD81" s="146">
        <f t="shared" si="46"/>
        <v>0.97636521955467093</v>
      </c>
      <c r="AE81" s="49"/>
    </row>
    <row r="82" spans="1:31" s="29" customFormat="1" ht="20.100000000000001" customHeight="1" x14ac:dyDescent="0.25">
      <c r="A82" s="21"/>
      <c r="B82" s="152">
        <v>775</v>
      </c>
      <c r="C82" s="151">
        <v>8</v>
      </c>
      <c r="D82" s="154" t="s">
        <v>48</v>
      </c>
      <c r="E82" s="47">
        <v>2098</v>
      </c>
      <c r="F82" s="47">
        <v>15</v>
      </c>
      <c r="G82" s="47">
        <v>857</v>
      </c>
      <c r="H82" s="47">
        <v>2828</v>
      </c>
      <c r="I82" s="47">
        <v>3185</v>
      </c>
      <c r="J82" s="147"/>
      <c r="K82" s="143">
        <v>1552.23</v>
      </c>
      <c r="L82" s="54">
        <f t="shared" si="42"/>
        <v>487.35635792778652</v>
      </c>
      <c r="M82" s="147"/>
      <c r="N82" s="143">
        <v>63.95</v>
      </c>
      <c r="O82" s="54">
        <f t="shared" si="43"/>
        <v>20.078492935635794</v>
      </c>
      <c r="P82" s="147"/>
      <c r="Q82" s="143">
        <v>1488.28</v>
      </c>
      <c r="R82" s="54">
        <f t="shared" si="44"/>
        <v>467.27786499215068</v>
      </c>
      <c r="S82" s="147">
        <v>3</v>
      </c>
      <c r="T82" s="144">
        <v>0.2436278342455043</v>
      </c>
      <c r="U82" s="144">
        <v>0</v>
      </c>
      <c r="V82" s="144">
        <v>0</v>
      </c>
      <c r="W82" s="144">
        <v>0.75637216575449562</v>
      </c>
      <c r="X82" s="144">
        <v>0</v>
      </c>
      <c r="Y82" s="144">
        <v>0</v>
      </c>
      <c r="Z82" s="148">
        <f t="shared" si="45"/>
        <v>4.1198791416220536E-2</v>
      </c>
      <c r="AA82" s="144">
        <v>0</v>
      </c>
      <c r="AB82" s="144">
        <v>0</v>
      </c>
      <c r="AC82" s="144">
        <v>1</v>
      </c>
      <c r="AD82" s="146">
        <f t="shared" si="46"/>
        <v>0.95880120858377949</v>
      </c>
      <c r="AE82" s="49"/>
    </row>
    <row r="83" spans="1:31" s="29" customFormat="1" ht="20.100000000000001" customHeight="1" x14ac:dyDescent="0.25">
      <c r="A83" s="21"/>
      <c r="B83" s="152">
        <v>837</v>
      </c>
      <c r="C83" s="151">
        <v>8</v>
      </c>
      <c r="D83" s="154" t="s">
        <v>60</v>
      </c>
      <c r="E83" s="47">
        <v>2115</v>
      </c>
      <c r="F83" s="47">
        <v>0</v>
      </c>
      <c r="G83" s="47">
        <v>1443</v>
      </c>
      <c r="H83" s="47">
        <v>1753</v>
      </c>
      <c r="I83" s="47">
        <v>2354</v>
      </c>
      <c r="J83" s="147"/>
      <c r="K83" s="143">
        <v>1229.8699999999999</v>
      </c>
      <c r="L83" s="54">
        <f t="shared" si="42"/>
        <v>522.45964316057768</v>
      </c>
      <c r="M83" s="147"/>
      <c r="N83" s="143">
        <v>198.51</v>
      </c>
      <c r="O83" s="54">
        <f t="shared" si="43"/>
        <v>84.328802039082419</v>
      </c>
      <c r="P83" s="147"/>
      <c r="Q83" s="143">
        <v>1031.3599999999999</v>
      </c>
      <c r="R83" s="54">
        <f t="shared" si="44"/>
        <v>438.13084112149528</v>
      </c>
      <c r="S83" s="147">
        <v>3</v>
      </c>
      <c r="T83" s="144">
        <v>4.866253589239837E-2</v>
      </c>
      <c r="U83" s="144">
        <v>0</v>
      </c>
      <c r="V83" s="144">
        <v>0</v>
      </c>
      <c r="W83" s="144">
        <v>0.95133746410760167</v>
      </c>
      <c r="X83" s="144">
        <v>0</v>
      </c>
      <c r="Y83" s="144">
        <v>0</v>
      </c>
      <c r="Z83" s="148">
        <f t="shared" si="45"/>
        <v>0.16140730321090849</v>
      </c>
      <c r="AA83" s="144">
        <v>0</v>
      </c>
      <c r="AB83" s="144">
        <v>0</v>
      </c>
      <c r="AC83" s="144">
        <v>1</v>
      </c>
      <c r="AD83" s="146">
        <f t="shared" si="46"/>
        <v>0.83859269678909154</v>
      </c>
      <c r="AE83" s="49"/>
    </row>
    <row r="84" spans="1:31" s="29" customFormat="1" ht="20.100000000000001" customHeight="1" x14ac:dyDescent="0.25">
      <c r="A84" s="21"/>
      <c r="B84" s="152">
        <v>866</v>
      </c>
      <c r="C84" s="151">
        <v>8</v>
      </c>
      <c r="D84" s="154" t="s">
        <v>63</v>
      </c>
      <c r="E84" s="47">
        <v>1333</v>
      </c>
      <c r="F84" s="47">
        <v>0</v>
      </c>
      <c r="G84" s="47">
        <v>508</v>
      </c>
      <c r="H84" s="47">
        <v>1769</v>
      </c>
      <c r="I84" s="47">
        <v>1981</v>
      </c>
      <c r="J84" s="147"/>
      <c r="K84" s="143">
        <v>1445.1372368436585</v>
      </c>
      <c r="L84" s="54">
        <f t="shared" si="42"/>
        <v>729.49885756873209</v>
      </c>
      <c r="M84" s="147"/>
      <c r="N84" s="143">
        <v>137.05578947492671</v>
      </c>
      <c r="O84" s="54">
        <f t="shared" si="43"/>
        <v>69.185153697590465</v>
      </c>
      <c r="P84" s="147">
        <v>6</v>
      </c>
      <c r="Q84" s="143">
        <v>1308.0814473687317</v>
      </c>
      <c r="R84" s="54">
        <f t="shared" si="44"/>
        <v>660.31370387114168</v>
      </c>
      <c r="S84" s="147">
        <v>2</v>
      </c>
      <c r="T84" s="144">
        <v>7.1138913849266378E-2</v>
      </c>
      <c r="U84" s="144">
        <v>0</v>
      </c>
      <c r="V84" s="144">
        <v>0</v>
      </c>
      <c r="W84" s="144">
        <v>0.92886108615073371</v>
      </c>
      <c r="X84" s="144">
        <v>0</v>
      </c>
      <c r="Y84" s="144">
        <v>0</v>
      </c>
      <c r="Z84" s="148">
        <f t="shared" si="45"/>
        <v>9.4839289986238196E-2</v>
      </c>
      <c r="AA84" s="144">
        <v>0</v>
      </c>
      <c r="AB84" s="144">
        <v>0</v>
      </c>
      <c r="AC84" s="144">
        <v>1</v>
      </c>
      <c r="AD84" s="146">
        <f t="shared" si="46"/>
        <v>0.90516071001376175</v>
      </c>
      <c r="AE84" s="49"/>
    </row>
    <row r="85" spans="1:31" s="83" customFormat="1" x14ac:dyDescent="0.25">
      <c r="A85" s="4"/>
      <c r="B85" s="50"/>
      <c r="C85" s="51"/>
      <c r="D85" s="128" t="s">
        <v>102</v>
      </c>
      <c r="E85" s="85">
        <f>SUM(E78:E84)</f>
        <v>10036</v>
      </c>
      <c r="F85" s="85">
        <f>SUM(F78:F84)</f>
        <v>50</v>
      </c>
      <c r="G85" s="85">
        <f>SUM(G78:G84)</f>
        <v>5677</v>
      </c>
      <c r="H85" s="85">
        <f>SUM(H78:H84)</f>
        <v>10865</v>
      </c>
      <c r="I85" s="85">
        <f>SUM(I78:I84)</f>
        <v>13231</v>
      </c>
      <c r="J85" s="85"/>
      <c r="K85" s="124">
        <f>SUM(K78:K84)</f>
        <v>6591.0172368436579</v>
      </c>
      <c r="L85" s="125">
        <f t="shared" ref="L85" si="47">K85*1000/I85</f>
        <v>498.14959087322632</v>
      </c>
      <c r="M85" s="129"/>
      <c r="N85" s="88">
        <f>SUM(N78:N84)</f>
        <v>814.35578947492672</v>
      </c>
      <c r="O85" s="89">
        <f t="shared" ref="O85" si="48">N85*1000/I85</f>
        <v>61.549073348569785</v>
      </c>
      <c r="P85" s="97"/>
      <c r="Q85" s="88">
        <f>SUM(Q78:Q84)</f>
        <v>5776.6614473687314</v>
      </c>
      <c r="R85" s="86">
        <f t="shared" ref="R85" si="49">Q85*1000/I85</f>
        <v>436.6005175246566</v>
      </c>
      <c r="S85" s="98"/>
      <c r="T85" s="93"/>
      <c r="U85" s="93"/>
      <c r="V85" s="93"/>
      <c r="W85" s="202" t="s">
        <v>103</v>
      </c>
      <c r="X85" s="202"/>
      <c r="Y85" s="202"/>
      <c r="Z85" s="55">
        <f t="shared" ref="Z85" si="50">N85/K85</f>
        <v>0.12355540278709844</v>
      </c>
      <c r="AA85" s="93"/>
      <c r="AB85" s="93"/>
      <c r="AC85" s="93"/>
      <c r="AD85" s="94">
        <f t="shared" ref="AD85" si="51">Q85/K85</f>
        <v>0.87644459721290158</v>
      </c>
      <c r="AE85" s="127"/>
    </row>
    <row r="86" spans="1:31" s="83" customFormat="1" x14ac:dyDescent="0.25">
      <c r="A86" s="4"/>
      <c r="B86" s="50"/>
      <c r="C86" s="51"/>
      <c r="D86" s="52"/>
      <c r="E86" s="53"/>
      <c r="F86" s="53"/>
      <c r="G86" s="53"/>
      <c r="H86" s="53"/>
      <c r="I86" s="53"/>
      <c r="J86" s="87"/>
      <c r="K86" s="95"/>
      <c r="L86" s="96"/>
      <c r="M86" s="87"/>
      <c r="N86" s="95"/>
      <c r="O86" s="54"/>
      <c r="P86" s="97"/>
      <c r="Q86" s="95"/>
      <c r="R86" s="96"/>
      <c r="S86" s="98"/>
      <c r="T86" s="93"/>
      <c r="U86" s="93"/>
      <c r="V86" s="93"/>
      <c r="W86" s="93"/>
      <c r="X86" s="93"/>
      <c r="Y86" s="93"/>
      <c r="Z86" s="55"/>
      <c r="AA86" s="93"/>
      <c r="AB86" s="93"/>
      <c r="AC86" s="93"/>
      <c r="AD86" s="94"/>
      <c r="AE86" s="127"/>
    </row>
    <row r="87" spans="1:31" s="83" customFormat="1" x14ac:dyDescent="0.25">
      <c r="A87" s="4"/>
      <c r="B87" s="50"/>
      <c r="C87" s="51"/>
      <c r="D87" s="52"/>
      <c r="E87" s="53"/>
      <c r="F87" s="53"/>
      <c r="G87" s="53"/>
      <c r="H87" s="53"/>
      <c r="I87" s="53"/>
      <c r="J87" s="87"/>
      <c r="K87" s="95"/>
      <c r="L87" s="96"/>
      <c r="M87" s="87"/>
      <c r="N87" s="95"/>
      <c r="O87" s="54"/>
      <c r="P87" s="97"/>
      <c r="Q87" s="95"/>
      <c r="R87" s="96"/>
      <c r="S87" s="98"/>
      <c r="T87" s="93"/>
      <c r="U87" s="93"/>
      <c r="V87" s="93"/>
      <c r="W87" s="93"/>
      <c r="X87" s="93"/>
      <c r="Y87" s="93"/>
      <c r="Z87" s="55"/>
      <c r="AA87" s="93"/>
      <c r="AB87" s="93"/>
      <c r="AC87" s="93"/>
      <c r="AD87" s="94"/>
      <c r="AE87" s="127"/>
    </row>
    <row r="88" spans="1:31" s="83" customFormat="1" ht="17.25" customHeight="1" thickBot="1" x14ac:dyDescent="0.3">
      <c r="A88" s="4"/>
      <c r="B88" s="46"/>
      <c r="C88" s="82"/>
      <c r="D88" s="194" t="s">
        <v>111</v>
      </c>
      <c r="E88" s="203"/>
      <c r="F88" s="203"/>
      <c r="G88" s="203"/>
      <c r="H88" s="203"/>
      <c r="I88" s="203"/>
      <c r="J88" s="203"/>
      <c r="K88" s="203"/>
      <c r="L88" s="203"/>
      <c r="M88" s="203"/>
      <c r="N88" s="203"/>
      <c r="O88" s="203"/>
      <c r="P88" s="203"/>
      <c r="Q88" s="203"/>
      <c r="R88" s="203"/>
      <c r="S88" s="203"/>
      <c r="T88" s="203"/>
      <c r="U88" s="203"/>
      <c r="V88" s="203"/>
      <c r="W88" s="203"/>
      <c r="X88" s="203"/>
      <c r="Y88" s="203"/>
      <c r="Z88" s="203"/>
      <c r="AA88" s="203"/>
      <c r="AB88" s="203"/>
      <c r="AC88" s="203"/>
      <c r="AD88" s="204"/>
      <c r="AE88" s="127"/>
    </row>
    <row r="89" spans="1:31" s="29" customFormat="1" ht="20.100000000000001" customHeight="1" x14ac:dyDescent="0.25">
      <c r="A89" s="21"/>
      <c r="B89" s="152">
        <v>100</v>
      </c>
      <c r="C89" s="151">
        <v>9</v>
      </c>
      <c r="D89" s="154" t="s">
        <v>69</v>
      </c>
      <c r="E89" s="47">
        <v>518</v>
      </c>
      <c r="F89" s="47">
        <v>28</v>
      </c>
      <c r="G89" s="47">
        <v>0</v>
      </c>
      <c r="H89" s="47">
        <v>2175</v>
      </c>
      <c r="I89" s="47">
        <v>2175</v>
      </c>
      <c r="J89" s="147"/>
      <c r="K89" s="143">
        <v>778.5</v>
      </c>
      <c r="L89" s="54">
        <f t="shared" ref="L89:L99" si="52">K89*1000/I89</f>
        <v>357.93103448275861</v>
      </c>
      <c r="M89" s="147"/>
      <c r="N89" s="143">
        <v>69.23</v>
      </c>
      <c r="O89" s="54">
        <f t="shared" ref="O89:O99" si="53">N89*1000/I89</f>
        <v>31.829885057471266</v>
      </c>
      <c r="P89" s="147"/>
      <c r="Q89" s="143">
        <v>709.27</v>
      </c>
      <c r="R89" s="54">
        <f t="shared" ref="R89:R99" si="54">Q89*1000/I89</f>
        <v>326.10114942528736</v>
      </c>
      <c r="S89" s="147"/>
      <c r="T89" s="144">
        <v>0.17304636718185756</v>
      </c>
      <c r="U89" s="144">
        <v>0</v>
      </c>
      <c r="V89" s="144">
        <v>1.0111223458038423E-3</v>
      </c>
      <c r="W89" s="144">
        <v>0.82594251047233858</v>
      </c>
      <c r="X89" s="144">
        <v>0</v>
      </c>
      <c r="Y89" s="144">
        <v>0</v>
      </c>
      <c r="Z89" s="148">
        <f t="shared" ref="Z89:Z99" si="55">N89/K89</f>
        <v>8.8927424534360949E-2</v>
      </c>
      <c r="AA89" s="144">
        <v>0</v>
      </c>
      <c r="AB89" s="144">
        <v>0</v>
      </c>
      <c r="AC89" s="144">
        <v>1</v>
      </c>
      <c r="AD89" s="146">
        <f t="shared" ref="AD89:AD99" si="56">Q89/K89</f>
        <v>0.91107257546563902</v>
      </c>
      <c r="AE89" s="49"/>
    </row>
    <row r="90" spans="1:31" s="29" customFormat="1" ht="20.100000000000001" customHeight="1" x14ac:dyDescent="0.25">
      <c r="A90" s="21"/>
      <c r="B90" s="152">
        <v>204</v>
      </c>
      <c r="C90" s="151">
        <v>9</v>
      </c>
      <c r="D90" s="154" t="s">
        <v>58</v>
      </c>
      <c r="E90" s="47">
        <v>6048</v>
      </c>
      <c r="F90" s="47">
        <v>26</v>
      </c>
      <c r="G90" s="47">
        <v>1042</v>
      </c>
      <c r="H90" s="47">
        <v>9804</v>
      </c>
      <c r="I90" s="47">
        <v>10238</v>
      </c>
      <c r="J90" s="147"/>
      <c r="K90" s="143">
        <v>4546.8999999999996</v>
      </c>
      <c r="L90" s="54">
        <f t="shared" si="52"/>
        <v>444.11994530181676</v>
      </c>
      <c r="M90" s="147"/>
      <c r="N90" s="143">
        <v>1417.33</v>
      </c>
      <c r="O90" s="54">
        <f t="shared" si="53"/>
        <v>138.43817151787459</v>
      </c>
      <c r="P90" s="147"/>
      <c r="Q90" s="143">
        <v>3129.57</v>
      </c>
      <c r="R90" s="54">
        <f t="shared" si="54"/>
        <v>305.68177378394216</v>
      </c>
      <c r="S90" s="147">
        <v>3</v>
      </c>
      <c r="T90" s="144">
        <v>3.8113918424079081E-2</v>
      </c>
      <c r="U90" s="144">
        <v>0</v>
      </c>
      <c r="V90" s="144">
        <v>0.2870538265612102</v>
      </c>
      <c r="W90" s="144">
        <v>0.58277888706229319</v>
      </c>
      <c r="X90" s="144">
        <v>9.2053367952417572E-2</v>
      </c>
      <c r="Y90" s="144">
        <v>0</v>
      </c>
      <c r="Z90" s="148">
        <f t="shared" si="55"/>
        <v>0.31171347511491349</v>
      </c>
      <c r="AA90" s="144">
        <v>0</v>
      </c>
      <c r="AB90" s="144">
        <v>0</v>
      </c>
      <c r="AC90" s="144">
        <v>1</v>
      </c>
      <c r="AD90" s="146">
        <f t="shared" si="56"/>
        <v>0.68828652488508668</v>
      </c>
      <c r="AE90" s="49"/>
    </row>
    <row r="91" spans="1:31" s="29" customFormat="1" ht="20.100000000000001" customHeight="1" x14ac:dyDescent="0.25">
      <c r="A91" s="21"/>
      <c r="B91" s="152">
        <v>279</v>
      </c>
      <c r="C91" s="151">
        <v>9</v>
      </c>
      <c r="D91" s="154" t="s">
        <v>30</v>
      </c>
      <c r="E91" s="47">
        <v>3134</v>
      </c>
      <c r="F91" s="47">
        <v>25</v>
      </c>
      <c r="G91" s="47">
        <v>0</v>
      </c>
      <c r="H91" s="47">
        <v>6092</v>
      </c>
      <c r="I91" s="47">
        <v>6092</v>
      </c>
      <c r="J91" s="147"/>
      <c r="K91" s="143">
        <v>2229.37</v>
      </c>
      <c r="L91" s="54">
        <f t="shared" si="52"/>
        <v>365.95042678923176</v>
      </c>
      <c r="M91" s="147"/>
      <c r="N91" s="143">
        <v>297.60000000000002</v>
      </c>
      <c r="O91" s="54">
        <f t="shared" si="53"/>
        <v>48.850952068286276</v>
      </c>
      <c r="P91" s="147"/>
      <c r="Q91" s="143">
        <v>1931.77</v>
      </c>
      <c r="R91" s="54">
        <f t="shared" si="54"/>
        <v>317.09947472094552</v>
      </c>
      <c r="S91" s="147">
        <v>3</v>
      </c>
      <c r="T91" s="144">
        <v>0.1128024193548387</v>
      </c>
      <c r="U91" s="144">
        <v>0</v>
      </c>
      <c r="V91" s="144">
        <v>2.150537634408602E-2</v>
      </c>
      <c r="W91" s="144">
        <v>0.86569220430107519</v>
      </c>
      <c r="X91" s="144">
        <v>0</v>
      </c>
      <c r="Y91" s="144">
        <v>0</v>
      </c>
      <c r="Z91" s="148">
        <f t="shared" si="55"/>
        <v>0.13349062739697765</v>
      </c>
      <c r="AA91" s="144">
        <v>0</v>
      </c>
      <c r="AB91" s="144">
        <v>0</v>
      </c>
      <c r="AC91" s="144">
        <v>1</v>
      </c>
      <c r="AD91" s="146">
        <f t="shared" si="56"/>
        <v>0.86650937260302241</v>
      </c>
      <c r="AE91" s="49"/>
    </row>
    <row r="92" spans="1:31" s="29" customFormat="1" ht="20.100000000000001" customHeight="1" x14ac:dyDescent="0.25">
      <c r="A92" s="21"/>
      <c r="B92" s="152">
        <v>331</v>
      </c>
      <c r="C92" s="151">
        <v>9</v>
      </c>
      <c r="D92" s="154" t="s">
        <v>78</v>
      </c>
      <c r="E92" s="47">
        <v>3775</v>
      </c>
      <c r="F92" s="47">
        <v>8</v>
      </c>
      <c r="G92" s="47">
        <v>0</v>
      </c>
      <c r="H92" s="47">
        <v>6381</v>
      </c>
      <c r="I92" s="47">
        <v>6381</v>
      </c>
      <c r="J92" s="147"/>
      <c r="K92" s="143">
        <v>1889.69</v>
      </c>
      <c r="L92" s="56">
        <f t="shared" si="52"/>
        <v>296.14323773703182</v>
      </c>
      <c r="M92" s="147"/>
      <c r="N92" s="143">
        <v>459.77</v>
      </c>
      <c r="O92" s="56">
        <f t="shared" si="53"/>
        <v>72.052969753957058</v>
      </c>
      <c r="P92" s="147"/>
      <c r="Q92" s="143">
        <v>1429.9199999999998</v>
      </c>
      <c r="R92" s="56">
        <f t="shared" si="54"/>
        <v>224.09026798307471</v>
      </c>
      <c r="S92" s="147"/>
      <c r="T92" s="144">
        <v>7.647301911825477E-2</v>
      </c>
      <c r="U92" s="144">
        <v>0</v>
      </c>
      <c r="V92" s="144">
        <v>3.2407508101877029E-2</v>
      </c>
      <c r="W92" s="144">
        <v>0.84346521086630277</v>
      </c>
      <c r="X92" s="144">
        <v>0</v>
      </c>
      <c r="Y92" s="144">
        <v>4.7654261913565484E-2</v>
      </c>
      <c r="Z92" s="149">
        <f t="shared" si="55"/>
        <v>0.24330445734485548</v>
      </c>
      <c r="AA92" s="144">
        <v>0</v>
      </c>
      <c r="AB92" s="144">
        <v>3.5596397001230839E-3</v>
      </c>
      <c r="AC92" s="144">
        <v>0.99644036029987693</v>
      </c>
      <c r="AD92" s="146">
        <f t="shared" si="56"/>
        <v>0.75669554265514438</v>
      </c>
      <c r="AE92" s="49"/>
    </row>
    <row r="93" spans="1:31" s="29" customFormat="1" ht="20.100000000000001" customHeight="1" x14ac:dyDescent="0.25">
      <c r="A93" s="21"/>
      <c r="B93" s="152">
        <v>420</v>
      </c>
      <c r="C93" s="151">
        <v>9</v>
      </c>
      <c r="D93" s="154" t="s">
        <v>68</v>
      </c>
      <c r="E93" s="47">
        <v>5101</v>
      </c>
      <c r="F93" s="47">
        <v>0</v>
      </c>
      <c r="G93" s="47">
        <v>2895</v>
      </c>
      <c r="H93" s="47">
        <v>4404</v>
      </c>
      <c r="I93" s="47">
        <v>5610</v>
      </c>
      <c r="J93" s="147"/>
      <c r="K93" s="143">
        <v>4086.6091284113986</v>
      </c>
      <c r="L93" s="54">
        <f t="shared" si="52"/>
        <v>728.45082502876983</v>
      </c>
      <c r="M93" s="147"/>
      <c r="N93" s="143">
        <v>1530.9192591496887</v>
      </c>
      <c r="O93" s="54">
        <f t="shared" si="53"/>
        <v>272.89113353826895</v>
      </c>
      <c r="P93" s="147">
        <v>5</v>
      </c>
      <c r="Q93" s="143">
        <v>2555.6898692617092</v>
      </c>
      <c r="R93" s="54">
        <f t="shared" si="54"/>
        <v>455.55969149050071</v>
      </c>
      <c r="S93" s="147"/>
      <c r="T93" s="144">
        <v>1.5853220119185236E-2</v>
      </c>
      <c r="U93" s="144">
        <v>1.3691120465518028E-2</v>
      </c>
      <c r="V93" s="144">
        <v>0.23942477554537109</v>
      </c>
      <c r="W93" s="144">
        <v>0.41400615755009446</v>
      </c>
      <c r="X93" s="144">
        <v>0.31702472631983114</v>
      </c>
      <c r="Y93" s="144">
        <v>0</v>
      </c>
      <c r="Z93" s="148">
        <f t="shared" si="55"/>
        <v>0.37461846999417048</v>
      </c>
      <c r="AA93" s="144">
        <v>0</v>
      </c>
      <c r="AB93" s="144">
        <v>6.1509810674098787E-3</v>
      </c>
      <c r="AC93" s="144">
        <v>0.99384901893259014</v>
      </c>
      <c r="AD93" s="146">
        <f t="shared" si="56"/>
        <v>0.6253815300058293</v>
      </c>
      <c r="AE93" s="49"/>
    </row>
    <row r="94" spans="1:31" s="29" customFormat="1" ht="20.100000000000001" customHeight="1" x14ac:dyDescent="0.25">
      <c r="A94" s="21"/>
      <c r="B94" s="152">
        <v>508</v>
      </c>
      <c r="C94" s="151">
        <v>9</v>
      </c>
      <c r="D94" s="154" t="s">
        <v>38</v>
      </c>
      <c r="E94" s="47">
        <v>713</v>
      </c>
      <c r="F94" s="47">
        <v>0</v>
      </c>
      <c r="G94" s="47">
        <v>294</v>
      </c>
      <c r="H94" s="47">
        <v>953</v>
      </c>
      <c r="I94" s="47">
        <v>1076</v>
      </c>
      <c r="J94" s="147"/>
      <c r="K94" s="143">
        <v>390.15</v>
      </c>
      <c r="L94" s="54">
        <f t="shared" si="52"/>
        <v>362.59293680297395</v>
      </c>
      <c r="M94" s="147"/>
      <c r="N94" s="143">
        <v>58.84</v>
      </c>
      <c r="O94" s="54">
        <f t="shared" si="53"/>
        <v>54.684014869888479</v>
      </c>
      <c r="P94" s="147"/>
      <c r="Q94" s="143">
        <v>331.31</v>
      </c>
      <c r="R94" s="54">
        <f t="shared" si="54"/>
        <v>307.90892193308548</v>
      </c>
      <c r="S94" s="147">
        <v>3</v>
      </c>
      <c r="T94" s="144">
        <v>8.9225016995241324E-2</v>
      </c>
      <c r="U94" s="144">
        <v>0</v>
      </c>
      <c r="V94" s="144">
        <v>0</v>
      </c>
      <c r="W94" s="144">
        <v>0.91077498300475868</v>
      </c>
      <c r="X94" s="144">
        <v>0</v>
      </c>
      <c r="Y94" s="144">
        <v>0</v>
      </c>
      <c r="Z94" s="148">
        <f t="shared" si="55"/>
        <v>0.15081378956811484</v>
      </c>
      <c r="AA94" s="144">
        <v>0</v>
      </c>
      <c r="AB94" s="144">
        <v>0</v>
      </c>
      <c r="AC94" s="144">
        <v>1</v>
      </c>
      <c r="AD94" s="146">
        <f t="shared" si="56"/>
        <v>0.84918621043188525</v>
      </c>
      <c r="AE94" s="49"/>
    </row>
    <row r="95" spans="1:31" s="29" customFormat="1" ht="20.100000000000001" customHeight="1" x14ac:dyDescent="0.25">
      <c r="A95" s="21"/>
      <c r="B95" s="152">
        <v>522</v>
      </c>
      <c r="C95" s="151">
        <v>9</v>
      </c>
      <c r="D95" s="154" t="s">
        <v>29</v>
      </c>
      <c r="E95" s="47">
        <v>1423</v>
      </c>
      <c r="F95" s="47">
        <v>0</v>
      </c>
      <c r="G95" s="47">
        <v>185</v>
      </c>
      <c r="H95" s="47">
        <v>2707</v>
      </c>
      <c r="I95" s="47">
        <v>2784</v>
      </c>
      <c r="J95" s="147"/>
      <c r="K95" s="143">
        <v>942.98</v>
      </c>
      <c r="L95" s="54">
        <f t="shared" si="52"/>
        <v>338.71408045977012</v>
      </c>
      <c r="M95" s="147"/>
      <c r="N95" s="143">
        <v>145.18</v>
      </c>
      <c r="O95" s="54">
        <f t="shared" si="53"/>
        <v>52.147988505747129</v>
      </c>
      <c r="P95" s="147"/>
      <c r="Q95" s="143">
        <v>797.8</v>
      </c>
      <c r="R95" s="54">
        <f t="shared" si="54"/>
        <v>286.56609195402297</v>
      </c>
      <c r="S95" s="147"/>
      <c r="T95" s="144">
        <v>0.10276897644303623</v>
      </c>
      <c r="U95" s="144">
        <v>0</v>
      </c>
      <c r="V95" s="144">
        <v>1.3776002204160353E-3</v>
      </c>
      <c r="W95" s="144">
        <v>0.88641686182669788</v>
      </c>
      <c r="X95" s="144">
        <v>0</v>
      </c>
      <c r="Y95" s="144">
        <v>9.4365615098498425E-3</v>
      </c>
      <c r="Z95" s="148">
        <f t="shared" si="55"/>
        <v>0.1539587265901716</v>
      </c>
      <c r="AA95" s="144">
        <v>0</v>
      </c>
      <c r="AB95" s="144">
        <v>0</v>
      </c>
      <c r="AC95" s="144">
        <v>1</v>
      </c>
      <c r="AD95" s="146">
        <f t="shared" si="56"/>
        <v>0.84604127340982838</v>
      </c>
      <c r="AE95" s="49"/>
    </row>
    <row r="96" spans="1:31" s="29" customFormat="1" ht="20.100000000000001" customHeight="1" x14ac:dyDescent="0.25">
      <c r="A96" s="21"/>
      <c r="B96" s="152">
        <v>629</v>
      </c>
      <c r="C96" s="151">
        <v>9</v>
      </c>
      <c r="D96" s="154" t="s">
        <v>39</v>
      </c>
      <c r="E96" s="47">
        <v>4214</v>
      </c>
      <c r="F96" s="47">
        <v>12</v>
      </c>
      <c r="G96" s="47">
        <v>2114</v>
      </c>
      <c r="H96" s="47">
        <v>3849</v>
      </c>
      <c r="I96" s="47">
        <v>4730</v>
      </c>
      <c r="J96" s="147"/>
      <c r="K96" s="143">
        <v>2122.08</v>
      </c>
      <c r="L96" s="54">
        <f t="shared" si="52"/>
        <v>448.64270613107823</v>
      </c>
      <c r="M96" s="147"/>
      <c r="N96" s="143">
        <v>251.98</v>
      </c>
      <c r="O96" s="54">
        <f t="shared" si="53"/>
        <v>53.272727272727273</v>
      </c>
      <c r="P96" s="147"/>
      <c r="Q96" s="143">
        <v>1870.1</v>
      </c>
      <c r="R96" s="54">
        <f t="shared" si="54"/>
        <v>395.36997885835098</v>
      </c>
      <c r="S96" s="147"/>
      <c r="T96" s="144">
        <v>8.4173347091038977E-2</v>
      </c>
      <c r="U96" s="144">
        <v>0</v>
      </c>
      <c r="V96" s="144">
        <v>0</v>
      </c>
      <c r="W96" s="144">
        <v>0.91582665290896115</v>
      </c>
      <c r="X96" s="144">
        <v>0</v>
      </c>
      <c r="Y96" s="144">
        <v>0</v>
      </c>
      <c r="Z96" s="148">
        <f t="shared" si="55"/>
        <v>0.11874198899193245</v>
      </c>
      <c r="AA96" s="144">
        <v>0</v>
      </c>
      <c r="AB96" s="144">
        <v>0</v>
      </c>
      <c r="AC96" s="144">
        <v>1</v>
      </c>
      <c r="AD96" s="146">
        <f t="shared" si="56"/>
        <v>0.88125801100806755</v>
      </c>
      <c r="AE96" s="49"/>
    </row>
    <row r="97" spans="1:31" s="29" customFormat="1" ht="20.100000000000001" customHeight="1" x14ac:dyDescent="0.25">
      <c r="A97" s="21"/>
      <c r="B97" s="152">
        <v>630</v>
      </c>
      <c r="C97" s="151">
        <v>9</v>
      </c>
      <c r="D97" s="154" t="s">
        <v>67</v>
      </c>
      <c r="E97" s="47">
        <v>3633</v>
      </c>
      <c r="F97" s="47">
        <v>0</v>
      </c>
      <c r="G97" s="47">
        <v>2642</v>
      </c>
      <c r="H97" s="47">
        <v>2285</v>
      </c>
      <c r="I97" s="47">
        <v>3386</v>
      </c>
      <c r="J97" s="147"/>
      <c r="K97" s="143">
        <v>1465.5438047762702</v>
      </c>
      <c r="L97" s="54">
        <f t="shared" si="52"/>
        <v>432.82451410994395</v>
      </c>
      <c r="M97" s="147"/>
      <c r="N97" s="143">
        <v>814.25904382101623</v>
      </c>
      <c r="O97" s="54">
        <f t="shared" si="53"/>
        <v>240.47815824601778</v>
      </c>
      <c r="P97" s="147">
        <v>6</v>
      </c>
      <c r="Q97" s="143">
        <v>651.284760955254</v>
      </c>
      <c r="R97" s="54">
        <f t="shared" si="54"/>
        <v>192.34635586392616</v>
      </c>
      <c r="S97" s="147">
        <v>2</v>
      </c>
      <c r="T97" s="144">
        <v>1.5461909935835396E-2</v>
      </c>
      <c r="U97" s="144">
        <v>0</v>
      </c>
      <c r="V97" s="144">
        <v>1.9772577439789506E-2</v>
      </c>
      <c r="W97" s="144">
        <v>0.95113348718452029</v>
      </c>
      <c r="X97" s="144">
        <v>0</v>
      </c>
      <c r="Y97" s="144">
        <v>1.3632025439854875E-2</v>
      </c>
      <c r="Z97" s="148">
        <f t="shared" si="55"/>
        <v>0.55560198280482032</v>
      </c>
      <c r="AA97" s="144">
        <v>0</v>
      </c>
      <c r="AB97" s="144">
        <v>1.2897584134595028E-3</v>
      </c>
      <c r="AC97" s="144">
        <v>0.99871024158654043</v>
      </c>
      <c r="AD97" s="146">
        <f t="shared" si="56"/>
        <v>0.44439801719517968</v>
      </c>
      <c r="AE97" s="49"/>
    </row>
    <row r="98" spans="1:31" s="29" customFormat="1" ht="20.100000000000001" customHeight="1" x14ac:dyDescent="0.25">
      <c r="A98" s="21"/>
      <c r="B98" s="152">
        <v>830</v>
      </c>
      <c r="C98" s="151">
        <v>9</v>
      </c>
      <c r="D98" s="154" t="s">
        <v>59</v>
      </c>
      <c r="E98" s="47">
        <v>609</v>
      </c>
      <c r="F98" s="47">
        <v>0</v>
      </c>
      <c r="G98" s="47">
        <v>395</v>
      </c>
      <c r="H98" s="47">
        <v>1470</v>
      </c>
      <c r="I98" s="47">
        <v>1635</v>
      </c>
      <c r="J98" s="147"/>
      <c r="K98" s="143">
        <v>278.31</v>
      </c>
      <c r="L98" s="54">
        <f t="shared" si="52"/>
        <v>170.22018348623854</v>
      </c>
      <c r="M98" s="147"/>
      <c r="N98" s="143">
        <v>37.729999999999997</v>
      </c>
      <c r="O98" s="54">
        <f t="shared" si="53"/>
        <v>23.076452599388379</v>
      </c>
      <c r="P98" s="147"/>
      <c r="Q98" s="143">
        <v>240.58</v>
      </c>
      <c r="R98" s="54">
        <f t="shared" si="54"/>
        <v>147.14373088685016</v>
      </c>
      <c r="S98" s="147">
        <v>2</v>
      </c>
      <c r="T98" s="144">
        <v>0.2146832759077657</v>
      </c>
      <c r="U98" s="144">
        <v>0</v>
      </c>
      <c r="V98" s="144">
        <v>0</v>
      </c>
      <c r="W98" s="144">
        <v>0.7853167240922343</v>
      </c>
      <c r="X98" s="144">
        <v>0</v>
      </c>
      <c r="Y98" s="144">
        <v>0</v>
      </c>
      <c r="Z98" s="148">
        <f t="shared" si="55"/>
        <v>0.13556825123064209</v>
      </c>
      <c r="AA98" s="144">
        <v>0</v>
      </c>
      <c r="AB98" s="144">
        <v>0</v>
      </c>
      <c r="AC98" s="144">
        <v>1</v>
      </c>
      <c r="AD98" s="146">
        <f t="shared" si="56"/>
        <v>0.86443174876935791</v>
      </c>
      <c r="AE98" s="49"/>
    </row>
    <row r="99" spans="1:31" s="29" customFormat="1" ht="20.100000000000001" customHeight="1" x14ac:dyDescent="0.25">
      <c r="A99" s="21"/>
      <c r="B99" s="152">
        <v>952</v>
      </c>
      <c r="C99" s="151">
        <v>9</v>
      </c>
      <c r="D99" s="154" t="s">
        <v>87</v>
      </c>
      <c r="E99" s="47">
        <v>757</v>
      </c>
      <c r="F99" s="47">
        <v>0</v>
      </c>
      <c r="G99" s="47">
        <v>405</v>
      </c>
      <c r="H99" s="47">
        <v>721</v>
      </c>
      <c r="I99" s="47">
        <v>890</v>
      </c>
      <c r="J99" s="147"/>
      <c r="K99" s="143">
        <v>298.51726945525292</v>
      </c>
      <c r="L99" s="54">
        <f t="shared" si="52"/>
        <v>335.41266230927295</v>
      </c>
      <c r="M99" s="147"/>
      <c r="N99" s="143">
        <v>89.951815564202334</v>
      </c>
      <c r="O99" s="54">
        <f t="shared" si="53"/>
        <v>101.06945569011498</v>
      </c>
      <c r="P99" s="147">
        <v>6</v>
      </c>
      <c r="Q99" s="143">
        <v>208.56545389105057</v>
      </c>
      <c r="R99" s="54">
        <f t="shared" si="54"/>
        <v>234.34320661915794</v>
      </c>
      <c r="S99" s="147"/>
      <c r="T99" s="144">
        <v>4.4134740083889103E-2</v>
      </c>
      <c r="U99" s="144">
        <v>0</v>
      </c>
      <c r="V99" s="144">
        <v>1.0005356694080652E-2</v>
      </c>
      <c r="W99" s="144">
        <v>0.94585990322203017</v>
      </c>
      <c r="X99" s="144">
        <v>0</v>
      </c>
      <c r="Y99" s="144">
        <v>0</v>
      </c>
      <c r="Z99" s="148">
        <f t="shared" si="55"/>
        <v>0.30132868268676805</v>
      </c>
      <c r="AA99" s="144">
        <v>0</v>
      </c>
      <c r="AB99" s="144">
        <v>0</v>
      </c>
      <c r="AC99" s="144">
        <v>1</v>
      </c>
      <c r="AD99" s="146">
        <f t="shared" si="56"/>
        <v>0.69867131731323195</v>
      </c>
      <c r="AE99" s="49"/>
    </row>
    <row r="100" spans="1:31" s="4" customFormat="1" ht="18" thickBot="1" x14ac:dyDescent="0.3">
      <c r="B100" s="57"/>
      <c r="C100" s="58"/>
      <c r="D100" s="130" t="s">
        <v>102</v>
      </c>
      <c r="E100" s="131">
        <f>SUM(E89:E99)</f>
        <v>29925</v>
      </c>
      <c r="F100" s="131">
        <f>SUM(F89:F99)</f>
        <v>99</v>
      </c>
      <c r="G100" s="131">
        <f>SUM(G89:G99)</f>
        <v>9972</v>
      </c>
      <c r="H100" s="131">
        <f>SUM(H89:H99)</f>
        <v>40841</v>
      </c>
      <c r="I100" s="131">
        <f>SUM(I89:I99)</f>
        <v>44997</v>
      </c>
      <c r="J100" s="131"/>
      <c r="K100" s="132">
        <f>SUM(K89:K99)</f>
        <v>19028.650202642923</v>
      </c>
      <c r="L100" s="133">
        <f t="shared" ref="L100" si="57">K100*1000/I100</f>
        <v>422.88708586445586</v>
      </c>
      <c r="M100" s="134"/>
      <c r="N100" s="135">
        <f>SUM(N89:N99)</f>
        <v>5172.7901185349074</v>
      </c>
      <c r="O100" s="136">
        <f t="shared" ref="O100" si="58">N100*1000/I100</f>
        <v>114.95855542669307</v>
      </c>
      <c r="P100" s="137"/>
      <c r="Q100" s="135">
        <f>SUM(Q89:Q99)</f>
        <v>13855.860084108013</v>
      </c>
      <c r="R100" s="138">
        <f t="shared" ref="R100" si="59">Q100*1000/I100</f>
        <v>307.92853043776284</v>
      </c>
      <c r="S100" s="139"/>
      <c r="T100" s="140"/>
      <c r="U100" s="140"/>
      <c r="V100" s="140"/>
      <c r="W100" s="205" t="s">
        <v>103</v>
      </c>
      <c r="X100" s="205"/>
      <c r="Y100" s="205"/>
      <c r="Z100" s="44">
        <f t="shared" ref="Z100" si="60">N100/K100</f>
        <v>0.27184219918113001</v>
      </c>
      <c r="AA100" s="140"/>
      <c r="AB100" s="140"/>
      <c r="AC100" s="140"/>
      <c r="AD100" s="141">
        <f t="shared" ref="AD100" si="61">Q100/K100</f>
        <v>0.72815780081886994</v>
      </c>
    </row>
    <row r="101" spans="1:31" ht="18" thickBot="1" x14ac:dyDescent="0.3">
      <c r="B101" s="59"/>
    </row>
    <row r="102" spans="1:31" s="4" customFormat="1" ht="18" thickBot="1" x14ac:dyDescent="0.3">
      <c r="B102" s="61"/>
      <c r="C102" s="62"/>
      <c r="D102" s="63" t="s">
        <v>89</v>
      </c>
      <c r="E102" s="64">
        <f>E12+E19+E27+E41+E50+E58+E74+E85+E100</f>
        <v>2352416</v>
      </c>
      <c r="F102" s="64">
        <f t="shared" ref="F102:K102" si="62">F12+F19+F27+F41+F50+F58+F74+F85+F100</f>
        <v>562217</v>
      </c>
      <c r="G102" s="64">
        <f t="shared" si="62"/>
        <v>65720</v>
      </c>
      <c r="H102" s="64">
        <f t="shared" si="62"/>
        <v>7775170</v>
      </c>
      <c r="I102" s="64">
        <f t="shared" si="62"/>
        <v>7802553</v>
      </c>
      <c r="J102" s="65"/>
      <c r="K102" s="64">
        <f t="shared" si="62"/>
        <v>2731964.7800884554</v>
      </c>
      <c r="L102" s="66">
        <f>K102*1000/I102</f>
        <v>350.13729225401676</v>
      </c>
      <c r="M102" s="67"/>
      <c r="N102" s="64">
        <f t="shared" ref="N102" si="63">N12+N19+N27+N41+N50+N58+N74+N85+N100</f>
        <v>1344624.3630956593</v>
      </c>
      <c r="O102" s="66">
        <f t="shared" ref="O102" si="64">N102*1000/I102</f>
        <v>172.33133348734179</v>
      </c>
      <c r="P102" s="68"/>
      <c r="Q102" s="64">
        <f t="shared" ref="Q102" si="65">Q12+Q19+Q27+Q41+Q50+Q58+Q74+Q85+Q100</f>
        <v>1387340.4169927959</v>
      </c>
      <c r="R102" s="66">
        <f t="shared" ref="R102" si="66">Q102*1000/I102</f>
        <v>177.80595876667496</v>
      </c>
      <c r="S102" s="69"/>
      <c r="T102" s="70">
        <f>SUMPRODUCT(T8:T99,$N$8:$N$99)/$N$102</f>
        <v>3.1861076725821738E-2</v>
      </c>
      <c r="U102" s="70">
        <f t="shared" ref="U102:Y102" si="67">SUMPRODUCT(U8:U99,$N$8:$N$99)/$N$102</f>
        <v>8.5252136690494307E-3</v>
      </c>
      <c r="V102" s="70">
        <f t="shared" si="67"/>
        <v>8.8530338484973034E-2</v>
      </c>
      <c r="W102" s="70">
        <f t="shared" si="67"/>
        <v>0.42546838907137713</v>
      </c>
      <c r="X102" s="70">
        <f t="shared" si="67"/>
        <v>0.43918000270623631</v>
      </c>
      <c r="Y102" s="70">
        <f t="shared" si="67"/>
        <v>6.4349793425425477E-3</v>
      </c>
      <c r="Z102" s="71">
        <f>N102/K102</f>
        <v>0.49218217339248538</v>
      </c>
      <c r="AA102" s="70">
        <f>SUMPRODUCT(AA8:AA99,$Q$8:$Q$99)/$Q$102</f>
        <v>0.1041182742395013</v>
      </c>
      <c r="AB102" s="70">
        <f t="shared" ref="AB102:AC102" si="68">SUMPRODUCT(AB8:AB99,$Q$8:$Q$99)/$Q$102</f>
        <v>1.3922970716782846E-3</v>
      </c>
      <c r="AC102" s="70">
        <f t="shared" si="68"/>
        <v>0.89448942868882042</v>
      </c>
      <c r="AD102" s="72">
        <f>Q102/K102</f>
        <v>0.50781782660751451</v>
      </c>
    </row>
    <row r="103" spans="1:31" x14ac:dyDescent="0.25">
      <c r="B103" s="59"/>
      <c r="D103" s="73"/>
      <c r="G103" s="74"/>
      <c r="H103" s="74"/>
      <c r="L103" s="21"/>
      <c r="M103" s="21"/>
      <c r="N103" s="21"/>
      <c r="O103" s="21"/>
      <c r="P103" s="75"/>
      <c r="Q103" s="21"/>
      <c r="W103" s="17"/>
    </row>
    <row r="104" spans="1:31" x14ac:dyDescent="0.25">
      <c r="D104" s="77" t="s">
        <v>90</v>
      </c>
      <c r="E104" s="74"/>
      <c r="F104" s="78">
        <f>F102+E102</f>
        <v>2914633</v>
      </c>
      <c r="G104" s="78"/>
      <c r="H104" s="74"/>
      <c r="I104" s="74"/>
      <c r="J104" s="74"/>
      <c r="K104" s="79"/>
      <c r="L104" s="79"/>
    </row>
    <row r="105" spans="1:31" ht="46.5" customHeight="1" x14ac:dyDescent="0.25">
      <c r="D105" s="156" t="s">
        <v>91</v>
      </c>
      <c r="E105" s="156"/>
      <c r="F105" s="156"/>
      <c r="G105" s="156"/>
      <c r="H105" s="156"/>
      <c r="I105" s="156"/>
      <c r="J105" s="156"/>
      <c r="K105" s="156"/>
      <c r="L105" s="156"/>
    </row>
    <row r="106" spans="1:31" ht="32.65" customHeight="1" x14ac:dyDescent="0.25">
      <c r="D106" s="156" t="s">
        <v>92</v>
      </c>
      <c r="E106" s="156"/>
      <c r="F106" s="156"/>
      <c r="G106" s="156"/>
      <c r="H106" s="156"/>
      <c r="I106" s="156"/>
      <c r="J106" s="156"/>
      <c r="K106" s="156"/>
      <c r="L106" s="156"/>
    </row>
    <row r="107" spans="1:31" ht="19.899999999999999" customHeight="1" x14ac:dyDescent="0.25">
      <c r="D107" s="156" t="s">
        <v>93</v>
      </c>
      <c r="E107" s="156"/>
      <c r="F107" s="156"/>
      <c r="G107" s="156"/>
      <c r="H107" s="156"/>
      <c r="I107" s="156"/>
      <c r="J107" s="156"/>
      <c r="K107" s="156"/>
      <c r="L107" s="156"/>
    </row>
    <row r="108" spans="1:31" x14ac:dyDescent="0.25">
      <c r="D108" s="156" t="s">
        <v>94</v>
      </c>
      <c r="E108" s="156"/>
      <c r="F108" s="156"/>
      <c r="G108" s="156"/>
      <c r="H108" s="156"/>
      <c r="I108" s="156"/>
      <c r="J108" s="156"/>
      <c r="K108" s="156"/>
      <c r="L108" s="156"/>
    </row>
    <row r="109" spans="1:31" ht="34.5" customHeight="1" x14ac:dyDescent="0.25">
      <c r="D109" s="156" t="s">
        <v>95</v>
      </c>
      <c r="E109" s="156"/>
      <c r="F109" s="156"/>
      <c r="G109" s="156"/>
      <c r="H109" s="156"/>
      <c r="I109" s="156"/>
      <c r="J109" s="156"/>
      <c r="K109" s="156"/>
      <c r="L109" s="156"/>
    </row>
    <row r="110" spans="1:31" ht="42" customHeight="1" x14ac:dyDescent="0.25">
      <c r="D110" s="156" t="s">
        <v>96</v>
      </c>
      <c r="E110" s="156"/>
      <c r="F110" s="156"/>
      <c r="G110" s="156"/>
      <c r="H110" s="156"/>
      <c r="I110" s="156"/>
      <c r="J110" s="156"/>
      <c r="K110" s="156"/>
      <c r="L110" s="156"/>
    </row>
    <row r="111" spans="1:31" x14ac:dyDescent="0.25">
      <c r="D111" s="80"/>
      <c r="E111" s="80"/>
      <c r="F111" s="80"/>
      <c r="G111" s="80"/>
      <c r="H111" s="80"/>
      <c r="I111" s="80"/>
      <c r="J111" s="80"/>
      <c r="K111" s="80"/>
      <c r="L111" s="80"/>
    </row>
    <row r="112" spans="1:31" x14ac:dyDescent="0.25">
      <c r="G112" s="74" t="s">
        <v>97</v>
      </c>
      <c r="H112" s="74"/>
      <c r="K112" s="21"/>
      <c r="L112" s="21"/>
    </row>
    <row r="113" spans="1:31" x14ac:dyDescent="0.25">
      <c r="D113" s="81" t="s">
        <v>98</v>
      </c>
      <c r="K113" s="21"/>
      <c r="L113" s="21"/>
    </row>
    <row r="114" spans="1:31" ht="33" customHeight="1" x14ac:dyDescent="0.25">
      <c r="D114" s="157" t="s">
        <v>99</v>
      </c>
      <c r="E114" s="157"/>
      <c r="F114" s="157"/>
      <c r="G114" s="157"/>
      <c r="H114" s="157"/>
      <c r="I114" s="157"/>
      <c r="J114" s="157"/>
      <c r="K114" s="157"/>
      <c r="L114" s="157"/>
    </row>
    <row r="115" spans="1:31" s="23" customFormat="1" x14ac:dyDescent="0.25">
      <c r="A115" s="21"/>
      <c r="B115" s="76"/>
      <c r="C115" s="60"/>
      <c r="D115" s="155" t="s">
        <v>100</v>
      </c>
      <c r="E115" s="155"/>
      <c r="F115" s="155"/>
      <c r="G115" s="155"/>
      <c r="H115" s="155"/>
      <c r="I115" s="155"/>
      <c r="J115" s="155"/>
      <c r="K115" s="155"/>
      <c r="L115" s="155"/>
      <c r="N115" s="22"/>
      <c r="O115" s="22"/>
      <c r="P115" s="24"/>
      <c r="Q115" s="22"/>
      <c r="R115" s="22"/>
      <c r="S115" s="25"/>
      <c r="T115" s="21"/>
      <c r="U115" s="26"/>
      <c r="V115" s="21"/>
      <c r="W115" s="26"/>
      <c r="X115" s="21"/>
      <c r="Y115" s="26"/>
      <c r="Z115" s="21"/>
      <c r="AA115" s="21"/>
      <c r="AB115" s="21"/>
      <c r="AC115" s="21"/>
      <c r="AD115" s="27"/>
      <c r="AE115" s="21"/>
    </row>
  </sheetData>
  <autoFilter ref="B6:AD6" xr:uid="{5D021535-0AB1-44EB-A247-AFB087E66087}">
    <sortState xmlns:xlrd2="http://schemas.microsoft.com/office/spreadsheetml/2017/richdata2" ref="B7:AD66">
      <sortCondition ref="C6"/>
    </sortState>
  </autoFilter>
  <mergeCells count="43">
    <mergeCell ref="D115:L115"/>
    <mergeCell ref="D7:AD7"/>
    <mergeCell ref="W12:Y12"/>
    <mergeCell ref="D15:AD15"/>
    <mergeCell ref="W19:Y19"/>
    <mergeCell ref="D22:AD22"/>
    <mergeCell ref="W27:Y27"/>
    <mergeCell ref="D30:AD30"/>
    <mergeCell ref="W41:Y41"/>
    <mergeCell ref="D44:AD44"/>
    <mergeCell ref="D106:L106"/>
    <mergeCell ref="D107:L107"/>
    <mergeCell ref="D108:L108"/>
    <mergeCell ref="D109:L109"/>
    <mergeCell ref="D110:L110"/>
    <mergeCell ref="D114:L114"/>
    <mergeCell ref="P4:P5"/>
    <mergeCell ref="Q4:R5"/>
    <mergeCell ref="S4:S5"/>
    <mergeCell ref="T4:Z4"/>
    <mergeCell ref="AA4:AD4"/>
    <mergeCell ref="D105:L105"/>
    <mergeCell ref="W50:Y50"/>
    <mergeCell ref="D53:AD53"/>
    <mergeCell ref="W58:Y58"/>
    <mergeCell ref="D61:AD61"/>
    <mergeCell ref="W74:Y74"/>
    <mergeCell ref="D77:AD77"/>
    <mergeCell ref="W85:Y85"/>
    <mergeCell ref="D88:AD88"/>
    <mergeCell ref="W100:Y100"/>
    <mergeCell ref="N4:O5"/>
    <mergeCell ref="A1:E1"/>
    <mergeCell ref="B4:B5"/>
    <mergeCell ref="C4:C5"/>
    <mergeCell ref="D4:D5"/>
    <mergeCell ref="E4:E5"/>
    <mergeCell ref="F4:F5"/>
    <mergeCell ref="G4:G5"/>
    <mergeCell ref="H4:H5"/>
    <mergeCell ref="I4:I5"/>
    <mergeCell ref="J4:J5"/>
    <mergeCell ref="K4:L5"/>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FF677344A00D4BBF4C7F3E8FA45D4A" ma:contentTypeVersion="13" ma:contentTypeDescription="Create a new document." ma:contentTypeScope="" ma:versionID="90f865b8fa7f9c44b36990efa09b715d">
  <xsd:schema xmlns:xsd="http://www.w3.org/2001/XMLSchema" xmlns:xs="http://www.w3.org/2001/XMLSchema" xmlns:p="http://schemas.microsoft.com/office/2006/metadata/properties" xmlns:ns2="cc843694-e573-4847-9593-6af7526bc02c" xmlns:ns3="44e471b1-b1fe-4853-bf7e-97ea90b2d993" targetNamespace="http://schemas.microsoft.com/office/2006/metadata/properties" ma:root="true" ma:fieldsID="641c4e77df314bf35e157518a6798dad" ns2:_="" ns3:_="">
    <xsd:import namespace="cc843694-e573-4847-9593-6af7526bc02c"/>
    <xsd:import namespace="44e471b1-b1fe-4853-bf7e-97ea90b2d99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43694-e573-4847-9593-6af7526bc0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91aa9a77-e370-4707-850d-57289ab74e77"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4e471b1-b1fe-4853-bf7e-97ea90b2d993"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858a5c21-0e27-4b55-99aa-02304c2dfe44}" ma:internalName="TaxCatchAll" ma:showField="CatchAllData" ma:web="44e471b1-b1fe-4853-bf7e-97ea90b2d993">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c843694-e573-4847-9593-6af7526bc02c">
      <Terms xmlns="http://schemas.microsoft.com/office/infopath/2007/PartnerControls"/>
    </lcf76f155ced4ddcb4097134ff3c332f>
    <TaxCatchAll xmlns="44e471b1-b1fe-4853-bf7e-97ea90b2d993" xsi:nil="true"/>
  </documentManagement>
</p:properties>
</file>

<file path=customXml/itemProps1.xml><?xml version="1.0" encoding="utf-8"?>
<ds:datastoreItem xmlns:ds="http://schemas.openxmlformats.org/officeDocument/2006/customXml" ds:itemID="{E9479CEB-DA15-4017-94F8-B0458E58737B}"/>
</file>

<file path=customXml/itemProps2.xml><?xml version="1.0" encoding="utf-8"?>
<ds:datastoreItem xmlns:ds="http://schemas.openxmlformats.org/officeDocument/2006/customXml" ds:itemID="{9B7C79D7-286B-45F8-AA3D-7D763C81D3AD}"/>
</file>

<file path=customXml/itemProps3.xml><?xml version="1.0" encoding="utf-8"?>
<ds:datastoreItem xmlns:ds="http://schemas.openxmlformats.org/officeDocument/2006/customXml" ds:itemID="{A28C1C39-B5E4-43CF-BC62-63474D43EC5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Diversion Rates (Alphabetical)</vt:lpstr>
      <vt:lpstr>Residential Diversion Rates</vt:lpstr>
      <vt:lpstr>Municipal Grouping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2023-12-15T19:44:45Z</dcterms:created>
  <dcterms:modified xsi:type="dcterms:W3CDTF">2023-12-15T19:44:54Z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5603400</vt:r8>
  </property>
  <property fmtid="{D5CDD505-2E9C-101B-9397-08002B2CF9AE}" pid="3" name="MediaServiceImageTags">
    <vt:lpwstr/>
  </property>
  <property fmtid="{D5CDD505-2E9C-101B-9397-08002B2CF9AE}" pid="4" name="ContentTypeId">
    <vt:lpwstr>0x01010015FF677344A00D4BBF4C7F3E8FA45D4A</vt:lpwstr>
  </property>
  <property fmtid="{D5CDD505-2E9C-101B-9397-08002B2CF9AE}" pid="5" name="LINKTEK-CHUNK-1">
    <vt:lpwstr>010021{"F":2,"I":"AD09-38CD-A02C-85AB"}</vt:lpwstr>
  </property>
</Properties>
</file>